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남원시가족센터\1. 운영지원사업\11. 결산보고\2024\"/>
    </mc:Choice>
  </mc:AlternateContent>
  <xr:revisionPtr revIDLastSave="0" documentId="13_ncr:1_{06778AD6-7D0C-4389-BFD4-D3348BDB71D5}" xr6:coauthVersionLast="47" xr6:coauthVersionMax="47" xr10:uidLastSave="{00000000-0000-0000-0000-000000000000}"/>
  <bookViews>
    <workbookView xWindow="-120" yWindow="-120" windowWidth="16440" windowHeight="28440" xr2:uid="{00000000-000D-0000-FFFF-FFFF00000000}"/>
  </bookViews>
  <sheets>
    <sheet name="세입결산서" sheetId="10" r:id="rId1"/>
    <sheet name="세출결산서" sheetId="11" r:id="rId2"/>
  </sheets>
  <definedNames>
    <definedName name="_xlnm._FilterDatabase" localSheetId="0" hidden="1">세입결산서!$A$2:$H$2</definedName>
    <definedName name="_xlnm._FilterDatabase" localSheetId="1" hidden="1">세출결산서!$A$2:$H$2</definedName>
    <definedName name="_xlnm.Print_Area" localSheetId="1">세출결산서!$A$1:$H$108</definedName>
    <definedName name="_xlnm.Print_Titles" localSheetId="1">세출결산서!$1:$6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0" l="1"/>
  <c r="F63" i="10"/>
  <c r="G60" i="10"/>
  <c r="F60" i="10"/>
  <c r="E60" i="10"/>
  <c r="G57" i="10"/>
  <c r="F57" i="10"/>
  <c r="E57" i="10"/>
  <c r="G51" i="10"/>
  <c r="F51" i="10"/>
  <c r="G48" i="10"/>
  <c r="F48" i="10"/>
  <c r="G42" i="10"/>
  <c r="F42" i="10"/>
  <c r="E42" i="10"/>
  <c r="G39" i="10"/>
  <c r="F39" i="10"/>
  <c r="E39" i="10"/>
  <c r="G30" i="10"/>
  <c r="F30" i="10"/>
  <c r="E30" i="10"/>
  <c r="G27" i="10"/>
  <c r="F27" i="10"/>
  <c r="E27" i="10"/>
  <c r="G21" i="10"/>
  <c r="F21" i="10"/>
  <c r="E21" i="10"/>
  <c r="G18" i="10"/>
  <c r="F18" i="10"/>
  <c r="E18" i="10"/>
  <c r="H107" i="11"/>
  <c r="H106" i="11"/>
  <c r="H108" i="11"/>
  <c r="G108" i="11"/>
  <c r="F108" i="11"/>
  <c r="E108" i="11"/>
  <c r="G105" i="11"/>
  <c r="F105" i="11"/>
  <c r="E105" i="11"/>
  <c r="G102" i="11"/>
  <c r="F102" i="11"/>
  <c r="E102" i="11"/>
  <c r="G93" i="11"/>
  <c r="F93" i="11"/>
  <c r="E93" i="11"/>
  <c r="G90" i="11"/>
  <c r="F90" i="11"/>
  <c r="E90" i="11"/>
  <c r="H81" i="11"/>
  <c r="G81" i="11"/>
  <c r="F81" i="11"/>
  <c r="E81" i="11"/>
  <c r="G69" i="11"/>
  <c r="F69" i="11"/>
  <c r="E69" i="11"/>
  <c r="H69" i="11" s="1"/>
  <c r="E85" i="11"/>
  <c r="E118" i="11"/>
  <c r="E117" i="11"/>
  <c r="E116" i="11"/>
  <c r="G73" i="11"/>
  <c r="E96" i="11"/>
  <c r="A2" i="11" l="1"/>
  <c r="E99" i="11" l="1"/>
  <c r="E55" i="10" l="1"/>
  <c r="E56" i="10"/>
  <c r="G99" i="11" l="1"/>
  <c r="F99" i="11"/>
  <c r="H98" i="11"/>
  <c r="H97" i="11"/>
  <c r="E101" i="11"/>
  <c r="F101" i="11"/>
  <c r="G101" i="11"/>
  <c r="F100" i="11"/>
  <c r="G100" i="11"/>
  <c r="E100" i="11"/>
  <c r="H58" i="11"/>
  <c r="H59" i="11"/>
  <c r="E60" i="11"/>
  <c r="H60" i="11" s="1"/>
  <c r="F60" i="11"/>
  <c r="G60" i="11"/>
  <c r="H99" i="11" l="1"/>
  <c r="E104" i="11" l="1"/>
  <c r="F104" i="11"/>
  <c r="G104" i="11"/>
  <c r="F103" i="11"/>
  <c r="G103" i="11"/>
  <c r="H94" i="11"/>
  <c r="H100" i="11" l="1"/>
  <c r="H101" i="11"/>
  <c r="H104" i="11"/>
  <c r="E103" i="11"/>
  <c r="H103" i="11" s="1"/>
  <c r="H95" i="11"/>
  <c r="H96" i="11" l="1"/>
  <c r="H105" i="11"/>
  <c r="H102" i="11" l="1"/>
  <c r="E84" i="11" l="1"/>
  <c r="G56" i="10" l="1"/>
  <c r="F88" i="11" l="1"/>
  <c r="G88" i="11"/>
  <c r="F89" i="11"/>
  <c r="G89" i="11"/>
  <c r="E89" i="11"/>
  <c r="E88" i="11"/>
  <c r="E91" i="11" s="1"/>
  <c r="G87" i="11"/>
  <c r="F87" i="11"/>
  <c r="E87" i="11"/>
  <c r="H86" i="11"/>
  <c r="H85" i="11"/>
  <c r="H87" i="11" l="1"/>
  <c r="E36" i="11" l="1"/>
  <c r="E68" i="11" l="1"/>
  <c r="F68" i="11"/>
  <c r="G68" i="11"/>
  <c r="H8" i="11" l="1"/>
  <c r="H10" i="11"/>
  <c r="H11" i="11"/>
  <c r="H13" i="11"/>
  <c r="H14" i="11"/>
  <c r="H16" i="11"/>
  <c r="H17" i="11"/>
  <c r="H19" i="11"/>
  <c r="H20" i="11"/>
  <c r="H25" i="11"/>
  <c r="H26" i="11"/>
  <c r="H28" i="11"/>
  <c r="H29" i="11"/>
  <c r="H34" i="11"/>
  <c r="H35" i="11"/>
  <c r="H37" i="11"/>
  <c r="H38" i="11"/>
  <c r="H40" i="11"/>
  <c r="H41" i="11"/>
  <c r="H43" i="11"/>
  <c r="H44" i="11"/>
  <c r="H46" i="11"/>
  <c r="H47" i="11"/>
  <c r="H49" i="11"/>
  <c r="H50" i="11"/>
  <c r="H61" i="11"/>
  <c r="H62" i="11"/>
  <c r="H64" i="11"/>
  <c r="H65" i="11"/>
  <c r="H74" i="11"/>
  <c r="H82" i="11"/>
  <c r="H83" i="11"/>
  <c r="E92" i="11"/>
  <c r="F92" i="11"/>
  <c r="G92" i="11"/>
  <c r="G91" i="11"/>
  <c r="H89" i="11"/>
  <c r="F91" i="11"/>
  <c r="H88" i="11"/>
  <c r="G84" i="11"/>
  <c r="F84" i="11"/>
  <c r="F75" i="11"/>
  <c r="E75" i="11"/>
  <c r="G66" i="11"/>
  <c r="F66" i="11"/>
  <c r="E66" i="11"/>
  <c r="G63" i="11"/>
  <c r="F63" i="11"/>
  <c r="E63" i="11"/>
  <c r="G51" i="11"/>
  <c r="F51" i="11"/>
  <c r="E51" i="11"/>
  <c r="G48" i="11"/>
  <c r="F48" i="11"/>
  <c r="E48" i="11"/>
  <c r="G45" i="11"/>
  <c r="F45" i="11"/>
  <c r="E45" i="11"/>
  <c r="G42" i="11"/>
  <c r="F42" i="11"/>
  <c r="E42" i="11"/>
  <c r="G39" i="11"/>
  <c r="F39" i="11"/>
  <c r="E39" i="11"/>
  <c r="G36" i="11"/>
  <c r="F36" i="11"/>
  <c r="G30" i="11"/>
  <c r="F30" i="11"/>
  <c r="E30" i="11"/>
  <c r="G27" i="11"/>
  <c r="F27" i="11"/>
  <c r="E27" i="11"/>
  <c r="G21" i="11"/>
  <c r="F21" i="11"/>
  <c r="E21" i="11"/>
  <c r="G18" i="11"/>
  <c r="F18" i="11"/>
  <c r="E18" i="11"/>
  <c r="G15" i="11"/>
  <c r="F15" i="11"/>
  <c r="E15" i="11"/>
  <c r="G12" i="11"/>
  <c r="F12" i="11"/>
  <c r="E12" i="11"/>
  <c r="E77" i="11"/>
  <c r="E80" i="11" s="1"/>
  <c r="E76" i="11"/>
  <c r="E79" i="11" s="1"/>
  <c r="F77" i="11"/>
  <c r="F80" i="11" s="1"/>
  <c r="G77" i="11"/>
  <c r="G80" i="11" s="1"/>
  <c r="F76" i="11"/>
  <c r="F79" i="11" s="1"/>
  <c r="H8" i="10"/>
  <c r="H10" i="10"/>
  <c r="H11" i="10"/>
  <c r="H13" i="10"/>
  <c r="H14" i="10"/>
  <c r="H22" i="10"/>
  <c r="H23" i="10"/>
  <c r="H31" i="10"/>
  <c r="H32" i="10"/>
  <c r="H34" i="10"/>
  <c r="H35" i="10"/>
  <c r="H43" i="10"/>
  <c r="H44" i="10"/>
  <c r="H52" i="10"/>
  <c r="H53" i="10"/>
  <c r="F59" i="10"/>
  <c r="F58" i="10"/>
  <c r="E58" i="10"/>
  <c r="G59" i="10"/>
  <c r="F56" i="10"/>
  <c r="E59" i="10"/>
  <c r="G55" i="10"/>
  <c r="G58" i="10" s="1"/>
  <c r="F55" i="10"/>
  <c r="E47" i="10"/>
  <c r="F47" i="10"/>
  <c r="G47" i="10"/>
  <c r="F46" i="10"/>
  <c r="F49" i="10" s="1"/>
  <c r="G46" i="10"/>
  <c r="E46" i="10"/>
  <c r="E49" i="10" s="1"/>
  <c r="E38" i="10"/>
  <c r="E41" i="10" s="1"/>
  <c r="F38" i="10"/>
  <c r="F41" i="10" s="1"/>
  <c r="G38" i="10"/>
  <c r="G41" i="10" s="1"/>
  <c r="F37" i="10"/>
  <c r="F40" i="10" s="1"/>
  <c r="G37" i="10"/>
  <c r="G40" i="10" s="1"/>
  <c r="E37" i="10"/>
  <c r="E40" i="10" s="1"/>
  <c r="E26" i="10"/>
  <c r="E29" i="10" s="1"/>
  <c r="F26" i="10"/>
  <c r="F29" i="10" s="1"/>
  <c r="G26" i="10"/>
  <c r="G29" i="10" s="1"/>
  <c r="F25" i="10"/>
  <c r="F28" i="10" s="1"/>
  <c r="G25" i="10"/>
  <c r="G28" i="10" s="1"/>
  <c r="E25" i="10"/>
  <c r="E28" i="10" s="1"/>
  <c r="E17" i="10"/>
  <c r="F17" i="10"/>
  <c r="F20" i="10" s="1"/>
  <c r="G17" i="10"/>
  <c r="G20" i="10" s="1"/>
  <c r="F16" i="10"/>
  <c r="F19" i="10" s="1"/>
  <c r="G16" i="10"/>
  <c r="G19" i="10" s="1"/>
  <c r="E16" i="10"/>
  <c r="E19" i="10" s="1"/>
  <c r="F71" i="11"/>
  <c r="F67" i="11"/>
  <c r="F70" i="11" s="1"/>
  <c r="G67" i="11"/>
  <c r="G70" i="11" s="1"/>
  <c r="G71" i="11"/>
  <c r="E67" i="11"/>
  <c r="E70" i="11" s="1"/>
  <c r="F52" i="11"/>
  <c r="G52" i="11"/>
  <c r="F53" i="11"/>
  <c r="G53" i="11"/>
  <c r="E53" i="11"/>
  <c r="E52" i="11"/>
  <c r="E32" i="11"/>
  <c r="F32" i="11"/>
  <c r="G32" i="11"/>
  <c r="F31" i="11"/>
  <c r="G31" i="11"/>
  <c r="E31" i="11"/>
  <c r="F22" i="11"/>
  <c r="G22" i="11"/>
  <c r="F23" i="11"/>
  <c r="G23" i="11"/>
  <c r="E23" i="11"/>
  <c r="E22" i="11"/>
  <c r="E71" i="11"/>
  <c r="G9" i="11"/>
  <c r="F9" i="11"/>
  <c r="E9" i="11"/>
  <c r="H7" i="11"/>
  <c r="E50" i="10" l="1"/>
  <c r="E51" i="10" s="1"/>
  <c r="E48" i="10"/>
  <c r="H36" i="11"/>
  <c r="G50" i="10"/>
  <c r="G24" i="11"/>
  <c r="F33" i="11"/>
  <c r="H41" i="10"/>
  <c r="H19" i="10"/>
  <c r="H26" i="10"/>
  <c r="H40" i="10"/>
  <c r="H17" i="10"/>
  <c r="H46" i="10"/>
  <c r="G49" i="10"/>
  <c r="H49" i="10" s="1"/>
  <c r="F61" i="10"/>
  <c r="H25" i="10"/>
  <c r="G33" i="11"/>
  <c r="H48" i="11"/>
  <c r="H18" i="11"/>
  <c r="H28" i="10"/>
  <c r="H37" i="10"/>
  <c r="H38" i="10"/>
  <c r="H47" i="10"/>
  <c r="G62" i="10"/>
  <c r="H59" i="10"/>
  <c r="H55" i="10"/>
  <c r="H58" i="10"/>
  <c r="H56" i="10"/>
  <c r="F50" i="10"/>
  <c r="H29" i="10"/>
  <c r="H16" i="10"/>
  <c r="E61" i="10"/>
  <c r="H15" i="11"/>
  <c r="G54" i="11"/>
  <c r="H66" i="11"/>
  <c r="G72" i="11"/>
  <c r="H21" i="11"/>
  <c r="H39" i="11"/>
  <c r="F72" i="11"/>
  <c r="E72" i="11"/>
  <c r="H12" i="11"/>
  <c r="H27" i="11"/>
  <c r="H42" i="11"/>
  <c r="E20" i="10"/>
  <c r="E62" i="10" s="1"/>
  <c r="H84" i="11"/>
  <c r="H92" i="11"/>
  <c r="H91" i="11"/>
  <c r="E24" i="11"/>
  <c r="H31" i="11"/>
  <c r="H70" i="11"/>
  <c r="H30" i="11"/>
  <c r="H45" i="11"/>
  <c r="H63" i="11"/>
  <c r="E33" i="11"/>
  <c r="H53" i="11"/>
  <c r="F54" i="11"/>
  <c r="H52" i="11"/>
  <c r="F55" i="11"/>
  <c r="F106" i="11" s="1"/>
  <c r="F24" i="11"/>
  <c r="H22" i="11"/>
  <c r="H9" i="11"/>
  <c r="H80" i="11"/>
  <c r="H77" i="11"/>
  <c r="H71" i="11"/>
  <c r="H68" i="11"/>
  <c r="E54" i="11"/>
  <c r="H32" i="11"/>
  <c r="H23" i="11"/>
  <c r="F78" i="11"/>
  <c r="E78" i="11"/>
  <c r="H67" i="11"/>
  <c r="H51" i="11"/>
  <c r="E55" i="11"/>
  <c r="E106" i="11" s="1"/>
  <c r="G56" i="11"/>
  <c r="G107" i="11" s="1"/>
  <c r="G55" i="11"/>
  <c r="F56" i="11"/>
  <c r="F107" i="11" s="1"/>
  <c r="E56" i="11"/>
  <c r="E107" i="11" s="1"/>
  <c r="E54" i="10"/>
  <c r="E63" i="10" l="1"/>
  <c r="G112" i="11"/>
  <c r="H50" i="10"/>
  <c r="G61" i="10"/>
  <c r="H61" i="10" s="1"/>
  <c r="F111" i="11"/>
  <c r="H73" i="11"/>
  <c r="G75" i="11"/>
  <c r="H75" i="11" s="1"/>
  <c r="G76" i="11"/>
  <c r="E112" i="11"/>
  <c r="E111" i="11"/>
  <c r="H33" i="11"/>
  <c r="F62" i="10"/>
  <c r="G57" i="11"/>
  <c r="H24" i="11"/>
  <c r="H20" i="10"/>
  <c r="H54" i="11"/>
  <c r="H93" i="11"/>
  <c r="H90" i="11"/>
  <c r="F57" i="11"/>
  <c r="H56" i="11"/>
  <c r="E57" i="11"/>
  <c r="H55" i="11"/>
  <c r="H72" i="11"/>
  <c r="G79" i="11" l="1"/>
  <c r="H76" i="11"/>
  <c r="G78" i="11"/>
  <c r="H62" i="10"/>
  <c r="H112" i="11" s="1"/>
  <c r="F112" i="11"/>
  <c r="H57" i="11"/>
  <c r="H78" i="11" l="1"/>
  <c r="H79" i="11"/>
  <c r="H111" i="11" s="1"/>
  <c r="G106" i="11"/>
  <c r="G111" i="11" s="1"/>
  <c r="G54" i="10"/>
  <c r="F54" i="10"/>
  <c r="G45" i="10"/>
  <c r="F45" i="10"/>
  <c r="E45" i="10"/>
  <c r="G36" i="10"/>
  <c r="F36" i="10"/>
  <c r="E36" i="10"/>
  <c r="G33" i="10"/>
  <c r="F33" i="10"/>
  <c r="E33" i="10"/>
  <c r="G24" i="10"/>
  <c r="F24" i="10"/>
  <c r="E24" i="10"/>
  <c r="G15" i="10"/>
  <c r="F15" i="10"/>
  <c r="E15" i="10"/>
  <c r="H15" i="10" s="1"/>
  <c r="G12" i="10"/>
  <c r="F12" i="10"/>
  <c r="E12" i="10"/>
  <c r="H12" i="10" s="1"/>
  <c r="G9" i="10"/>
  <c r="F9" i="10"/>
  <c r="E9" i="10"/>
  <c r="H7" i="10"/>
  <c r="H36" i="10" l="1"/>
  <c r="H33" i="10"/>
  <c r="H54" i="10"/>
  <c r="H45" i="10"/>
  <c r="H24" i="10"/>
  <c r="H9" i="10"/>
  <c r="H42" i="10" l="1"/>
  <c r="H39" i="10"/>
  <c r="H57" i="10"/>
  <c r="H51" i="10"/>
  <c r="H48" i="10"/>
  <c r="H27" i="10"/>
  <c r="H18" i="10"/>
  <c r="G113" i="11" l="1"/>
  <c r="H60" i="10"/>
  <c r="H30" i="10"/>
  <c r="F113" i="11"/>
  <c r="E113" i="11"/>
  <c r="H21" i="10"/>
  <c r="H63" i="10" l="1"/>
  <c r="H113" i="11" s="1"/>
</calcChain>
</file>

<file path=xl/sharedStrings.xml><?xml version="1.0" encoding="utf-8"?>
<sst xmlns="http://schemas.openxmlformats.org/spreadsheetml/2006/main" count="256" uniqueCount="66">
  <si>
    <t>(단위:원)</t>
    <phoneticPr fontId="2" type="noConversion"/>
  </si>
  <si>
    <t>과 목</t>
    <phoneticPr fontId="2" type="noConversion"/>
  </si>
  <si>
    <t>보조금수입</t>
    <phoneticPr fontId="2" type="noConversion"/>
  </si>
  <si>
    <t>이월금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</si>
  <si>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</si>
  <si>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</si>
  <si>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</si>
  <si>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보조금수입</t>
    <phoneticPr fontId="2" type="noConversion"/>
  </si>
  <si>
    <t>국고보조금</t>
    <phoneticPr fontId="2" type="noConversion"/>
  </si>
  <si>
    <t>잡수입</t>
    <phoneticPr fontId="2" type="noConversion"/>
  </si>
  <si>
    <t>기타예금이자수입</t>
    <phoneticPr fontId="2" type="noConversion"/>
  </si>
  <si>
    <t>구분</t>
    <phoneticPr fontId="2" type="noConversion"/>
  </si>
  <si>
    <t>예산</t>
    <phoneticPr fontId="2" type="noConversion"/>
  </si>
  <si>
    <t>결산</t>
    <phoneticPr fontId="2" type="noConversion"/>
  </si>
  <si>
    <t>증감</t>
    <phoneticPr fontId="2" type="noConversion"/>
  </si>
  <si>
    <t>후원금</t>
    <phoneticPr fontId="2" type="noConversion"/>
  </si>
  <si>
    <t>계</t>
    <phoneticPr fontId="2" type="noConversion"/>
  </si>
  <si>
    <t>법인부담금</t>
    <phoneticPr fontId="2" type="noConversion"/>
  </si>
  <si>
    <t>전입금</t>
    <phoneticPr fontId="2" type="noConversion"/>
  </si>
  <si>
    <t>전입금</t>
    <phoneticPr fontId="2" type="noConversion"/>
  </si>
  <si>
    <t>법인전입금</t>
    <phoneticPr fontId="2" type="noConversion"/>
  </si>
  <si>
    <t>후원금수입</t>
    <phoneticPr fontId="2" type="noConversion"/>
  </si>
  <si>
    <t>지정후원금</t>
    <phoneticPr fontId="2" type="noConversion"/>
  </si>
  <si>
    <t>비지정후원금</t>
    <phoneticPr fontId="2" type="noConversion"/>
  </si>
  <si>
    <t>전년도이월금</t>
    <phoneticPr fontId="2" type="noConversion"/>
  </si>
  <si>
    <t>시〮군〮구 보조금</t>
    <phoneticPr fontId="2" type="noConversion"/>
  </si>
  <si>
    <t>정부보조금</t>
    <phoneticPr fontId="2" type="noConversion"/>
  </si>
  <si>
    <t>사무비</t>
    <phoneticPr fontId="2" type="noConversion"/>
  </si>
  <si>
    <t>인건비</t>
    <phoneticPr fontId="2" type="noConversion"/>
  </si>
  <si>
    <t>급여</t>
    <phoneticPr fontId="2" type="noConversion"/>
  </si>
  <si>
    <t>제수당</t>
    <phoneticPr fontId="2" type="noConversion"/>
  </si>
  <si>
    <t>퇴직금 및 퇴직적립금</t>
    <phoneticPr fontId="2" type="noConversion"/>
  </si>
  <si>
    <t>사회보험부담금</t>
    <phoneticPr fontId="2" type="noConversion"/>
  </si>
  <si>
    <t>기타후생경비</t>
    <phoneticPr fontId="2" type="noConversion"/>
  </si>
  <si>
    <t>업무추진비</t>
    <phoneticPr fontId="2" type="noConversion"/>
  </si>
  <si>
    <t>기관운영비</t>
    <phoneticPr fontId="2" type="noConversion"/>
  </si>
  <si>
    <t>회의비</t>
    <phoneticPr fontId="2" type="noConversion"/>
  </si>
  <si>
    <t>운영비</t>
    <phoneticPr fontId="2" type="noConversion"/>
  </si>
  <si>
    <t>여비</t>
    <phoneticPr fontId="2" type="noConversion"/>
  </si>
  <si>
    <t>수용비 및 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</si>
  <si>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</si>
  <si>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</si>
  <si>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</si>
  <si>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기타운영비</t>
    <phoneticPr fontId="2" type="noConversion"/>
  </si>
  <si>
    <t>재산조성비</t>
    <phoneticPr fontId="2" type="noConversion"/>
  </si>
  <si>
    <t>시설비</t>
    <phoneticPr fontId="2" type="noConversion"/>
  </si>
  <si>
    <t>시설비</t>
    <phoneticPr fontId="2" type="noConversion"/>
  </si>
  <si>
    <t>자산취득비</t>
    <phoneticPr fontId="2" type="noConversion"/>
  </si>
  <si>
    <t>시설장비유지비</t>
    <phoneticPr fontId="2" type="noConversion"/>
  </si>
  <si>
    <t>사업비</t>
    <phoneticPr fontId="2" type="noConversion"/>
  </si>
  <si>
    <t>사업비</t>
    <phoneticPr fontId="2" type="noConversion"/>
  </si>
  <si>
    <t>사업비</t>
    <phoneticPr fontId="2" type="noConversion"/>
  </si>
  <si>
    <t>이자 반환금</t>
    <phoneticPr fontId="2" type="noConversion"/>
  </si>
  <si>
    <t>합계</t>
  </si>
  <si>
    <t>합계</t>
    <phoneticPr fontId="2" type="noConversion"/>
  </si>
  <si>
    <t>총계</t>
    <phoneticPr fontId="2" type="noConversion"/>
  </si>
  <si>
    <t>예비비 및 기타</t>
    <phoneticPr fontId="2" type="noConversion"/>
  </si>
  <si>
    <t>정부보조금 반환금</t>
    <phoneticPr fontId="2" type="noConversion"/>
  </si>
  <si>
    <t>1) 세입결산서</t>
    <phoneticPr fontId="2" type="noConversion"/>
  </si>
  <si>
    <t>2) 세출결산서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</si>
  <si>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</si>
  <si>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</si>
  <si>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</si>
  <si>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이월금</t>
    <phoneticPr fontId="2" type="noConversion"/>
  </si>
  <si>
    <t>이월금
(이자)</t>
    <phoneticPr fontId="2" type="noConversion"/>
  </si>
  <si>
    <t>시〮도 보조금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</si>
</sst>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-* #,##0_-;\-* #,##0_-;_-* &quot;-&quot;_-;_-@_-"/>
    <numFmt numFmtId="176" formatCode="_(* #,##0_);_(* \(#,##0\);_(* &quot;-&quot;_);_(@_)"/>
    <numFmt numFmtId="177" formatCode="_-* #,##0_-;\△* #,##0_-;_-* &quot;-&quot;_-;_-@_-"/>
    <numFmt numFmtId="178" formatCode="####&quot;년도 남원시가족센터 세입〮세출결산서&quot;"/>
    <numFmt numFmtId="179" formatCode="#,##0_ 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name val="굴림"/>
      <family val="3"/>
      <charset val="129"/>
    </font>
    <font>
      <b/>
      <sz val="13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sz val="14"/>
      <color theme="1"/>
      <name val="굴림"/>
      <family val="3"/>
      <charset val="129"/>
    </font>
    <font>
      <b/>
      <sz val="13"/>
      <name val="굴림"/>
      <family val="3"/>
      <charset val="129"/>
    </font>
    <font>
      <sz val="14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1" fillId="0" borderId="0" xfId="1" applyFont="1">
      <alignment vertical="center"/>
    </xf>
    <xf numFmtId="41" fontId="9" fillId="0" borderId="0" xfId="1" applyFont="1" applyAlignment="1">
      <alignment horizontal="right" vertical="center"/>
    </xf>
    <xf numFmtId="41" fontId="8" fillId="0" borderId="0" xfId="1" applyFont="1" applyAlignment="1">
      <alignment horizontal="right" vertical="center"/>
    </xf>
    <xf numFmtId="41" fontId="19" fillId="2" borderId="10" xfId="1" applyFont="1" applyFill="1" applyBorder="1" applyAlignment="1">
      <alignment horizontal="center" vertical="center"/>
    </xf>
    <xf numFmtId="41" fontId="19" fillId="2" borderId="11" xfId="1" applyFont="1" applyFill="1" applyBorder="1" applyAlignment="1">
      <alignment horizontal="center" vertical="center"/>
    </xf>
    <xf numFmtId="41" fontId="15" fillId="0" borderId="0" xfId="1" applyFont="1">
      <alignment vertical="center"/>
    </xf>
    <xf numFmtId="41" fontId="19" fillId="0" borderId="0" xfId="1" applyFont="1">
      <alignment vertical="center"/>
    </xf>
    <xf numFmtId="177" fontId="19" fillId="0" borderId="0" xfId="1" applyNumberFormat="1" applyFont="1" applyAlignment="1">
      <alignment horizontal="right" vertical="center"/>
    </xf>
    <xf numFmtId="177" fontId="18" fillId="0" borderId="5" xfId="1" applyNumberFormat="1" applyFont="1" applyBorder="1" applyAlignment="1">
      <alignment horizontal="center" vertical="center"/>
    </xf>
    <xf numFmtId="177" fontId="14" fillId="0" borderId="5" xfId="1" applyNumberFormat="1" applyFont="1" applyBorder="1" applyAlignment="1">
      <alignment horizontal="center" vertical="center"/>
    </xf>
    <xf numFmtId="177" fontId="14" fillId="0" borderId="7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/>
    </xf>
    <xf numFmtId="177" fontId="17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  <xf numFmtId="177" fontId="13" fillId="0" borderId="5" xfId="1" applyNumberFormat="1" applyFont="1" applyBorder="1" applyAlignment="1">
      <alignment horizontal="center" vertical="center"/>
    </xf>
    <xf numFmtId="41" fontId="21" fillId="0" borderId="0" xfId="1" applyFont="1">
      <alignment vertical="center"/>
    </xf>
    <xf numFmtId="41" fontId="21" fillId="0" borderId="0" xfId="1" applyFont="1" applyAlignment="1">
      <alignment horizontal="right" vertical="center"/>
    </xf>
    <xf numFmtId="41" fontId="16" fillId="0" borderId="0" xfId="1" applyFont="1" applyAlignment="1">
      <alignment horizontal="right" vertical="center"/>
    </xf>
    <xf numFmtId="41" fontId="21" fillId="2" borderId="10" xfId="1" applyFont="1" applyFill="1" applyBorder="1" applyAlignment="1">
      <alignment horizontal="center" vertical="center"/>
    </xf>
    <xf numFmtId="41" fontId="21" fillId="2" borderId="11" xfId="1" applyFont="1" applyFill="1" applyBorder="1" applyAlignment="1">
      <alignment horizontal="center" vertical="center"/>
    </xf>
    <xf numFmtId="177" fontId="16" fillId="0" borderId="15" xfId="1" applyNumberFormat="1" applyFont="1" applyBorder="1" applyAlignment="1">
      <alignment horizontal="center" vertical="center"/>
    </xf>
    <xf numFmtId="177" fontId="20" fillId="0" borderId="5" xfId="1" applyNumberFormat="1" applyFont="1" applyBorder="1" applyAlignment="1">
      <alignment horizontal="center" vertical="center"/>
    </xf>
    <xf numFmtId="177" fontId="20" fillId="0" borderId="7" xfId="1" applyNumberFormat="1" applyFont="1" applyBorder="1" applyAlignment="1">
      <alignment horizontal="center" vertical="center"/>
    </xf>
    <xf numFmtId="179" fontId="16" fillId="0" borderId="15" xfId="1" applyNumberFormat="1" applyFont="1" applyBorder="1" applyAlignment="1">
      <alignment horizontal="center" vertical="center"/>
    </xf>
    <xf numFmtId="179" fontId="16" fillId="0" borderId="16" xfId="1" applyNumberFormat="1" applyFont="1" applyBorder="1" applyAlignment="1">
      <alignment horizontal="center" vertical="center"/>
    </xf>
    <xf numFmtId="179" fontId="16" fillId="0" borderId="5" xfId="1" applyNumberFormat="1" applyFont="1" applyBorder="1" applyAlignment="1">
      <alignment horizontal="center" vertical="center"/>
    </xf>
    <xf numFmtId="179" fontId="16" fillId="0" borderId="6" xfId="1" applyNumberFormat="1" applyFont="1" applyBorder="1" applyAlignment="1">
      <alignment horizontal="center" vertical="center"/>
    </xf>
    <xf numFmtId="179" fontId="18" fillId="0" borderId="5" xfId="1" applyNumberFormat="1" applyFont="1" applyBorder="1" applyAlignment="1">
      <alignment horizontal="center" vertical="center"/>
    </xf>
    <xf numFmtId="179" fontId="18" fillId="0" borderId="6" xfId="1" applyNumberFormat="1" applyFont="1" applyBorder="1" applyAlignment="1">
      <alignment horizontal="center" vertical="center"/>
    </xf>
    <xf numFmtId="179" fontId="13" fillId="0" borderId="5" xfId="1" applyNumberFormat="1" applyFont="1" applyBorder="1" applyAlignment="1">
      <alignment horizontal="center" vertical="center"/>
    </xf>
    <xf numFmtId="179" fontId="13" fillId="0" borderId="6" xfId="1" applyNumberFormat="1" applyFont="1" applyBorder="1" applyAlignment="1">
      <alignment horizontal="center" vertical="center"/>
    </xf>
    <xf numFmtId="179" fontId="13" fillId="0" borderId="7" xfId="1" applyNumberFormat="1" applyFont="1" applyBorder="1" applyAlignment="1">
      <alignment horizontal="center" vertical="center"/>
    </xf>
    <xf numFmtId="179" fontId="13" fillId="0" borderId="8" xfId="1" applyNumberFormat="1" applyFont="1" applyBorder="1" applyAlignment="1">
      <alignment horizontal="center" vertical="center"/>
    </xf>
    <xf numFmtId="177" fontId="9" fillId="0" borderId="16" xfId="1" applyNumberFormat="1" applyFont="1" applyBorder="1" applyAlignment="1">
      <alignment horizontal="center" vertical="center"/>
    </xf>
    <xf numFmtId="177" fontId="9" fillId="0" borderId="6" xfId="1" applyNumberFormat="1" applyFont="1" applyBorder="1" applyAlignment="1">
      <alignment horizontal="center" vertical="center"/>
    </xf>
    <xf numFmtId="177" fontId="17" fillId="0" borderId="6" xfId="1" applyNumberFormat="1" applyFont="1" applyBorder="1" applyAlignment="1">
      <alignment horizontal="center" vertical="center"/>
    </xf>
    <xf numFmtId="177" fontId="12" fillId="0" borderId="6" xfId="1" applyNumberFormat="1" applyFont="1" applyBorder="1" applyAlignment="1">
      <alignment horizontal="center" vertical="center"/>
    </xf>
    <xf numFmtId="177" fontId="16" fillId="0" borderId="6" xfId="1" applyNumberFormat="1" applyFont="1" applyBorder="1" applyAlignment="1">
      <alignment horizontal="center" vertical="center"/>
    </xf>
    <xf numFmtId="177" fontId="18" fillId="0" borderId="6" xfId="1" applyNumberFormat="1" applyFont="1" applyBorder="1" applyAlignment="1">
      <alignment horizontal="center" vertical="center"/>
    </xf>
    <xf numFmtId="177" fontId="13" fillId="0" borderId="6" xfId="1" applyNumberFormat="1" applyFont="1" applyBorder="1" applyAlignment="1">
      <alignment horizontal="center" vertical="center"/>
    </xf>
    <xf numFmtId="177" fontId="20" fillId="0" borderId="6" xfId="1" applyNumberFormat="1" applyFont="1" applyBorder="1" applyAlignment="1">
      <alignment horizontal="center" vertical="center"/>
    </xf>
    <xf numFmtId="177" fontId="20" fillId="0" borderId="8" xfId="1" applyNumberFormat="1" applyFont="1" applyBorder="1" applyAlignment="1">
      <alignment horizontal="center" vertical="center"/>
    </xf>
    <xf numFmtId="178" fontId="7" fillId="0" borderId="0" xfId="1" applyNumberFormat="1" applyFont="1" applyAlignment="1">
      <alignment horizontal="center" vertical="center"/>
    </xf>
    <xf numFmtId="41" fontId="21" fillId="2" borderId="1" xfId="1" applyFont="1" applyFill="1" applyBorder="1" applyAlignment="1">
      <alignment horizontal="center" vertical="center"/>
    </xf>
    <xf numFmtId="41" fontId="21" fillId="2" borderId="2" xfId="1" applyFont="1" applyFill="1" applyBorder="1" applyAlignment="1">
      <alignment horizontal="center" vertical="center"/>
    </xf>
    <xf numFmtId="41" fontId="21" fillId="2" borderId="11" xfId="1" applyFont="1" applyFill="1" applyBorder="1" applyAlignment="1">
      <alignment horizontal="center" vertical="center"/>
    </xf>
    <xf numFmtId="41" fontId="21" fillId="2" borderId="3" xfId="1" applyFont="1" applyFill="1" applyBorder="1" applyAlignment="1">
      <alignment horizontal="center" vertical="center"/>
    </xf>
    <xf numFmtId="41" fontId="21" fillId="2" borderId="12" xfId="1" applyFont="1" applyFill="1" applyBorder="1" applyAlignment="1">
      <alignment horizontal="center" vertical="center"/>
    </xf>
    <xf numFmtId="41" fontId="21" fillId="0" borderId="13" xfId="1" applyFont="1" applyBorder="1" applyAlignment="1">
      <alignment horizontal="left" vertical="center"/>
    </xf>
    <xf numFmtId="177" fontId="16" fillId="0" borderId="14" xfId="1" applyNumberFormat="1" applyFont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/>
    </xf>
    <xf numFmtId="177" fontId="16" fillId="0" borderId="15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/>
    </xf>
    <xf numFmtId="177" fontId="13" fillId="0" borderId="5" xfId="1" applyNumberFormat="1" applyFont="1" applyBorder="1" applyAlignment="1">
      <alignment horizontal="center" vertical="center"/>
    </xf>
    <xf numFmtId="177" fontId="18" fillId="0" borderId="5" xfId="1" applyNumberFormat="1" applyFont="1" applyBorder="1" applyAlignment="1">
      <alignment horizontal="center" vertical="center"/>
    </xf>
    <xf numFmtId="177" fontId="20" fillId="0" borderId="4" xfId="1" applyNumberFormat="1" applyFont="1" applyBorder="1" applyAlignment="1">
      <alignment horizontal="center" vertical="center"/>
    </xf>
    <xf numFmtId="177" fontId="20" fillId="0" borderId="5" xfId="1" applyNumberFormat="1" applyFont="1" applyBorder="1" applyAlignment="1">
      <alignment horizontal="center" vertical="center"/>
    </xf>
    <xf numFmtId="177" fontId="20" fillId="0" borderId="9" xfId="1" applyNumberFormat="1" applyFont="1" applyBorder="1" applyAlignment="1">
      <alignment horizontal="center" vertical="center"/>
    </xf>
    <xf numFmtId="177" fontId="20" fillId="0" borderId="7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 wrapText="1"/>
    </xf>
    <xf numFmtId="177" fontId="17" fillId="0" borderId="5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14" xfId="1" applyNumberFormat="1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  <xf numFmtId="177" fontId="14" fillId="0" borderId="4" xfId="1" applyNumberFormat="1" applyFont="1" applyBorder="1" applyAlignment="1">
      <alignment horizontal="center" vertical="center"/>
    </xf>
    <xf numFmtId="177" fontId="14" fillId="0" borderId="5" xfId="1" applyNumberFormat="1" applyFont="1" applyBorder="1" applyAlignment="1">
      <alignment horizontal="center" vertical="center"/>
    </xf>
    <xf numFmtId="177" fontId="14" fillId="0" borderId="9" xfId="1" applyNumberFormat="1" applyFont="1" applyBorder="1" applyAlignment="1">
      <alignment horizontal="center" vertical="center"/>
    </xf>
    <xf numFmtId="177" fontId="14" fillId="0" borderId="7" xfId="1" applyNumberFormat="1" applyFont="1" applyBorder="1" applyAlignment="1">
      <alignment horizontal="center" vertical="center"/>
    </xf>
    <xf numFmtId="41" fontId="19" fillId="0" borderId="13" xfId="1" applyFont="1" applyBorder="1" applyAlignment="1">
      <alignment horizontal="left" vertical="center"/>
    </xf>
    <xf numFmtId="177" fontId="9" fillId="0" borderId="17" xfId="1" applyNumberFormat="1" applyFont="1" applyBorder="1" applyAlignment="1">
      <alignment horizontal="center" vertical="center"/>
    </xf>
    <xf numFmtId="177" fontId="9" fillId="0" borderId="18" xfId="1" applyNumberFormat="1" applyFont="1" applyBorder="1" applyAlignment="1">
      <alignment horizontal="center" vertical="center"/>
    </xf>
    <xf numFmtId="177" fontId="9" fillId="0" borderId="19" xfId="1" applyNumberFormat="1" applyFont="1" applyBorder="1" applyAlignment="1">
      <alignment horizontal="center" vertical="center"/>
    </xf>
    <xf numFmtId="41" fontId="19" fillId="2" borderId="1" xfId="1" applyFont="1" applyFill="1" applyBorder="1" applyAlignment="1">
      <alignment horizontal="center" vertical="center"/>
    </xf>
    <xf numFmtId="41" fontId="19" fillId="2" borderId="2" xfId="1" applyFont="1" applyFill="1" applyBorder="1" applyAlignment="1">
      <alignment horizontal="center" vertical="center"/>
    </xf>
    <xf numFmtId="41" fontId="19" fillId="2" borderId="11" xfId="1" applyFont="1" applyFill="1" applyBorder="1" applyAlignment="1">
      <alignment horizontal="center" vertical="center"/>
    </xf>
    <xf numFmtId="41" fontId="19" fillId="2" borderId="3" xfId="1" applyFont="1" applyFill="1" applyBorder="1" applyAlignment="1">
      <alignment horizontal="center" vertical="center"/>
    </xf>
    <xf numFmtId="41" fontId="19" fillId="2" borderId="12" xfId="1" applyFont="1" applyFill="1" applyBorder="1" applyAlignment="1">
      <alignment horizontal="center" vertical="center"/>
    </xf>
    <xf numFmtId="177" fontId="16" fillId="0" borderId="17" xfId="1" applyNumberFormat="1" applyFont="1" applyBorder="1" applyAlignment="1">
      <alignment horizontal="center" vertical="center" wrapText="1"/>
    </xf>
    <xf numFmtId="177" fontId="16" fillId="0" borderId="18" xfId="1" applyNumberFormat="1" applyFont="1" applyBorder="1" applyAlignment="1">
      <alignment horizontal="center" vertical="center" wrapText="1"/>
    </xf>
    <xf numFmtId="177" fontId="16" fillId="0" borderId="19" xfId="1" applyNumberFormat="1" applyFont="1" applyBorder="1" applyAlignment="1">
      <alignment horizontal="center" vertical="center" wrapText="1"/>
    </xf>
  </cellXfs>
  <cellStyles count="12">
    <cellStyle name="쉼표 [0]" xfId="1" builtinId="6"/>
    <cellStyle name="쉼표 [0] 2" xfId="5" xr:uid="{00000000-0005-0000-0000-000001000000}"/>
    <cellStyle name="쉼표 [0] 2 2" xfId="8" xr:uid="{00000000-0005-0000-0000-000002000000}"/>
    <cellStyle name="쉼표 [0] 3" xfId="4" xr:uid="{00000000-0005-0000-0000-000003000000}"/>
    <cellStyle name="쉼표 [0] 4" xfId="11" xr:uid="{00000000-0005-0000-0000-000004000000}"/>
    <cellStyle name="표준" xfId="0" builtinId="0"/>
    <cellStyle name="표준 2" xfId="2" xr:uid="{00000000-0005-0000-0000-000006000000}"/>
    <cellStyle name="표준 2 2" xfId="6" xr:uid="{00000000-0005-0000-0000-000007000000}"/>
    <cellStyle name="표준 2 3" xfId="10" xr:uid="{00000000-0005-0000-0000-000008000000}"/>
    <cellStyle name="표준 2 4" xfId="7" xr:uid="{00000000-0005-0000-0000-000009000000}"/>
    <cellStyle name="표준 2 5" xfId="3" xr:uid="{00000000-0005-0000-0000-00000A000000}"/>
    <cellStyle name="표준 3" xfId="9" xr:uid="{00000000-0005-0000-0000-00000B000000}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3"/>
  <sheetViews>
    <sheetView tabSelected="1" zoomScale="85" zoomScaleNormal="85" workbookViewId="0">
      <selection activeCell="E19" sqref="E19:G51"/>
    </sheetView>
  </sheetViews>
  <sheetFormatPr defaultRowHeight="30" customHeight="1" x14ac:dyDescent="0.3"/>
  <cols>
    <col min="1" max="2" width="13.625" style="1" customWidth="1"/>
    <col min="3" max="3" width="20.625" style="1" customWidth="1"/>
    <col min="4" max="4" width="15.625" style="1" customWidth="1"/>
    <col min="5" max="7" width="20.625" style="1" customWidth="1"/>
    <col min="8" max="8" width="20.625" style="5" customWidth="1"/>
    <col min="9" max="10" width="9" style="1"/>
    <col min="11" max="11" width="10" style="1" bestFit="1" customWidth="1"/>
    <col min="12" max="16384" width="9" style="1"/>
  </cols>
  <sheetData>
    <row r="1" spans="1:8" ht="20.100000000000001" customHeight="1" x14ac:dyDescent="0.3"/>
    <row r="2" spans="1:8" ht="39.950000000000003" customHeight="1" x14ac:dyDescent="0.3">
      <c r="A2" s="48">
        <v>2024</v>
      </c>
      <c r="B2" s="48"/>
      <c r="C2" s="48"/>
      <c r="D2" s="48"/>
      <c r="E2" s="48"/>
      <c r="F2" s="48"/>
      <c r="G2" s="48"/>
      <c r="H2" s="48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54" t="s">
        <v>58</v>
      </c>
      <c r="B4" s="54"/>
      <c r="C4" s="21"/>
      <c r="D4" s="21"/>
      <c r="E4" s="21"/>
      <c r="F4" s="21"/>
      <c r="G4" s="22"/>
      <c r="H4" s="23" t="s">
        <v>0</v>
      </c>
    </row>
    <row r="5" spans="1:8" s="4" customFormat="1" ht="24.95" customHeight="1" x14ac:dyDescent="0.3">
      <c r="A5" s="49" t="s">
        <v>1</v>
      </c>
      <c r="B5" s="50"/>
      <c r="C5" s="50"/>
      <c r="D5" s="50" t="s">
        <v>11</v>
      </c>
      <c r="E5" s="50" t="s">
        <v>26</v>
      </c>
      <c r="F5" s="50" t="s">
        <v>17</v>
      </c>
      <c r="G5" s="50" t="s">
        <v>15</v>
      </c>
      <c r="H5" s="52" t="s">
        <v>16</v>
      </c>
    </row>
    <row r="6" spans="1:8" s="4" customFormat="1" ht="24.95" customHeight="1" thickBot="1" x14ac:dyDescent="0.35">
      <c r="A6" s="24" t="s">
        <v>4</v>
      </c>
      <c r="B6" s="25" t="s">
        <v>5</v>
      </c>
      <c r="C6" s="25" t="s">
        <v>6</v>
      </c>
      <c r="D6" s="51"/>
      <c r="E6" s="51"/>
      <c r="F6" s="51"/>
      <c r="G6" s="51"/>
      <c r="H6" s="53"/>
    </row>
    <row r="7" spans="1:8" s="4" customFormat="1" ht="20.100000000000001" customHeight="1" thickTop="1" x14ac:dyDescent="0.3">
      <c r="A7" s="55" t="s">
        <v>2</v>
      </c>
      <c r="B7" s="57" t="s">
        <v>7</v>
      </c>
      <c r="C7" s="57" t="s">
        <v>8</v>
      </c>
      <c r="D7" s="26" t="s">
        <v>12</v>
      </c>
      <c r="E7" s="29">
        <v>2739212000</v>
      </c>
      <c r="F7" s="29">
        <v>0</v>
      </c>
      <c r="G7" s="29">
        <v>0</v>
      </c>
      <c r="H7" s="30">
        <f>SUM(E7:G7)</f>
        <v>2739212000</v>
      </c>
    </row>
    <row r="8" spans="1:8" s="4" customFormat="1" ht="20.100000000000001" customHeight="1" x14ac:dyDescent="0.3">
      <c r="A8" s="56"/>
      <c r="B8" s="58"/>
      <c r="C8" s="58"/>
      <c r="D8" s="16" t="s">
        <v>13</v>
      </c>
      <c r="E8" s="31">
        <v>2739212000</v>
      </c>
      <c r="F8" s="31">
        <v>0</v>
      </c>
      <c r="G8" s="31">
        <v>0</v>
      </c>
      <c r="H8" s="32">
        <f t="shared" ref="H8:H63" si="0">SUM(E8:G8)</f>
        <v>2739212000</v>
      </c>
    </row>
    <row r="9" spans="1:8" s="4" customFormat="1" ht="20.100000000000001" customHeight="1" x14ac:dyDescent="0.3">
      <c r="A9" s="56"/>
      <c r="B9" s="58"/>
      <c r="C9" s="58"/>
      <c r="D9" s="16" t="s">
        <v>14</v>
      </c>
      <c r="E9" s="31">
        <f>E8-E7</f>
        <v>0</v>
      </c>
      <c r="F9" s="31">
        <f t="shared" ref="F9:G9" si="1">F8-F7</f>
        <v>0</v>
      </c>
      <c r="G9" s="31">
        <f t="shared" si="1"/>
        <v>0</v>
      </c>
      <c r="H9" s="32">
        <f t="shared" si="0"/>
        <v>0</v>
      </c>
    </row>
    <row r="10" spans="1:8" s="4" customFormat="1" ht="20.100000000000001" customHeight="1" x14ac:dyDescent="0.3">
      <c r="A10" s="56"/>
      <c r="B10" s="58"/>
      <c r="C10" s="58" t="s">
        <v>65</v>
      </c>
      <c r="D10" s="16" t="s">
        <v>12</v>
      </c>
      <c r="E10" s="31">
        <v>690844000</v>
      </c>
      <c r="F10" s="31">
        <v>0</v>
      </c>
      <c r="G10" s="31">
        <v>0</v>
      </c>
      <c r="H10" s="32">
        <f t="shared" si="0"/>
        <v>690844000</v>
      </c>
    </row>
    <row r="11" spans="1:8" s="4" customFormat="1" ht="20.100000000000001" customHeight="1" x14ac:dyDescent="0.3">
      <c r="A11" s="56"/>
      <c r="B11" s="58"/>
      <c r="C11" s="58"/>
      <c r="D11" s="16" t="s">
        <v>13</v>
      </c>
      <c r="E11" s="31">
        <v>690844000</v>
      </c>
      <c r="F11" s="31">
        <v>0</v>
      </c>
      <c r="G11" s="31">
        <v>0</v>
      </c>
      <c r="H11" s="32">
        <f t="shared" si="0"/>
        <v>690844000</v>
      </c>
    </row>
    <row r="12" spans="1:8" s="4" customFormat="1" ht="20.100000000000001" customHeight="1" x14ac:dyDescent="0.3">
      <c r="A12" s="56"/>
      <c r="B12" s="58"/>
      <c r="C12" s="58"/>
      <c r="D12" s="16" t="s">
        <v>14</v>
      </c>
      <c r="E12" s="31">
        <f>E11-E10</f>
        <v>0</v>
      </c>
      <c r="F12" s="31">
        <f t="shared" ref="F12:G12" si="2">F11-F10</f>
        <v>0</v>
      </c>
      <c r="G12" s="31">
        <f t="shared" si="2"/>
        <v>0</v>
      </c>
      <c r="H12" s="32">
        <f t="shared" si="0"/>
        <v>0</v>
      </c>
    </row>
    <row r="13" spans="1:8" s="4" customFormat="1" ht="20.100000000000001" customHeight="1" x14ac:dyDescent="0.3">
      <c r="A13" s="56"/>
      <c r="B13" s="58"/>
      <c r="C13" s="58" t="s">
        <v>25</v>
      </c>
      <c r="D13" s="16" t="s">
        <v>12</v>
      </c>
      <c r="E13" s="31">
        <v>1997652000</v>
      </c>
      <c r="F13" s="31">
        <v>0</v>
      </c>
      <c r="G13" s="31">
        <v>0</v>
      </c>
      <c r="H13" s="32">
        <f t="shared" si="0"/>
        <v>1997652000</v>
      </c>
    </row>
    <row r="14" spans="1:8" s="4" customFormat="1" ht="20.100000000000001" customHeight="1" x14ac:dyDescent="0.3">
      <c r="A14" s="56"/>
      <c r="B14" s="58"/>
      <c r="C14" s="58"/>
      <c r="D14" s="16" t="s">
        <v>13</v>
      </c>
      <c r="E14" s="31">
        <v>1997652000</v>
      </c>
      <c r="F14" s="31">
        <v>0</v>
      </c>
      <c r="G14" s="31">
        <v>0</v>
      </c>
      <c r="H14" s="32">
        <f t="shared" si="0"/>
        <v>1997652000</v>
      </c>
    </row>
    <row r="15" spans="1:8" s="4" customFormat="1" ht="20.100000000000001" customHeight="1" x14ac:dyDescent="0.3">
      <c r="A15" s="56"/>
      <c r="B15" s="58"/>
      <c r="C15" s="58"/>
      <c r="D15" s="16" t="s">
        <v>14</v>
      </c>
      <c r="E15" s="31">
        <f>E14-E13</f>
        <v>0</v>
      </c>
      <c r="F15" s="31">
        <f t="shared" ref="F15:G15" si="3">F14-F13</f>
        <v>0</v>
      </c>
      <c r="G15" s="31">
        <f t="shared" si="3"/>
        <v>0</v>
      </c>
      <c r="H15" s="32">
        <f t="shared" si="0"/>
        <v>0</v>
      </c>
    </row>
    <row r="16" spans="1:8" s="4" customFormat="1" ht="20.100000000000001" customHeight="1" x14ac:dyDescent="0.3">
      <c r="A16" s="56"/>
      <c r="B16" s="58"/>
      <c r="C16" s="60" t="s">
        <v>60</v>
      </c>
      <c r="D16" s="12" t="s">
        <v>12</v>
      </c>
      <c r="E16" s="33">
        <f>SUM(E13,E10,E7)</f>
        <v>5427708000</v>
      </c>
      <c r="F16" s="33">
        <f t="shared" ref="F16:G16" si="4">SUM(F13,F10,F7)</f>
        <v>0</v>
      </c>
      <c r="G16" s="33">
        <f t="shared" si="4"/>
        <v>0</v>
      </c>
      <c r="H16" s="34">
        <f t="shared" si="0"/>
        <v>5427708000</v>
      </c>
    </row>
    <row r="17" spans="1:8" s="4" customFormat="1" ht="20.100000000000001" customHeight="1" x14ac:dyDescent="0.3">
      <c r="A17" s="56"/>
      <c r="B17" s="58"/>
      <c r="C17" s="60"/>
      <c r="D17" s="12" t="s">
        <v>13</v>
      </c>
      <c r="E17" s="33">
        <f t="shared" ref="E17:G17" si="5">SUM(E14,E11,E8)</f>
        <v>5427708000</v>
      </c>
      <c r="F17" s="33">
        <f t="shared" si="5"/>
        <v>0</v>
      </c>
      <c r="G17" s="33">
        <f t="shared" si="5"/>
        <v>0</v>
      </c>
      <c r="H17" s="34">
        <f t="shared" si="0"/>
        <v>5427708000</v>
      </c>
    </row>
    <row r="18" spans="1:8" s="4" customFormat="1" ht="20.100000000000001" customHeight="1" x14ac:dyDescent="0.3">
      <c r="A18" s="56"/>
      <c r="B18" s="58"/>
      <c r="C18" s="60"/>
      <c r="D18" s="12" t="s">
        <v>14</v>
      </c>
      <c r="E18" s="33">
        <f>E17-E16</f>
        <v>0</v>
      </c>
      <c r="F18" s="33">
        <f t="shared" ref="F18:G18" si="6">F17-F16</f>
        <v>0</v>
      </c>
      <c r="G18" s="33">
        <f t="shared" si="6"/>
        <v>0</v>
      </c>
      <c r="H18" s="34">
        <f t="shared" si="0"/>
        <v>0</v>
      </c>
    </row>
    <row r="19" spans="1:8" s="4" customFormat="1" ht="20.100000000000001" customHeight="1" x14ac:dyDescent="0.3">
      <c r="A19" s="56"/>
      <c r="B19" s="59" t="s">
        <v>54</v>
      </c>
      <c r="C19" s="59"/>
      <c r="D19" s="20" t="s">
        <v>12</v>
      </c>
      <c r="E19" s="35">
        <f>SUM(E16)</f>
        <v>5427708000</v>
      </c>
      <c r="F19" s="35">
        <f t="shared" ref="F19:G19" si="7">SUM(F16)</f>
        <v>0</v>
      </c>
      <c r="G19" s="35">
        <f t="shared" si="7"/>
        <v>0</v>
      </c>
      <c r="H19" s="36">
        <f t="shared" si="0"/>
        <v>5427708000</v>
      </c>
    </row>
    <row r="20" spans="1:8" s="4" customFormat="1" ht="20.100000000000001" customHeight="1" x14ac:dyDescent="0.3">
      <c r="A20" s="56"/>
      <c r="B20" s="59"/>
      <c r="C20" s="59"/>
      <c r="D20" s="20" t="s">
        <v>13</v>
      </c>
      <c r="E20" s="35">
        <f t="shared" ref="E20:G20" si="8">SUM(E17)</f>
        <v>5427708000</v>
      </c>
      <c r="F20" s="35">
        <f t="shared" si="8"/>
        <v>0</v>
      </c>
      <c r="G20" s="35">
        <f t="shared" si="8"/>
        <v>0</v>
      </c>
      <c r="H20" s="36">
        <f t="shared" si="0"/>
        <v>5427708000</v>
      </c>
    </row>
    <row r="21" spans="1:8" s="4" customFormat="1" ht="20.100000000000001" customHeight="1" x14ac:dyDescent="0.3">
      <c r="A21" s="56"/>
      <c r="B21" s="59"/>
      <c r="C21" s="59"/>
      <c r="D21" s="20" t="s">
        <v>14</v>
      </c>
      <c r="E21" s="35">
        <f>E20-E19</f>
        <v>0</v>
      </c>
      <c r="F21" s="35">
        <f t="shared" ref="F21:G21" si="9">F20-F19</f>
        <v>0</v>
      </c>
      <c r="G21" s="35">
        <f t="shared" si="9"/>
        <v>0</v>
      </c>
      <c r="H21" s="36">
        <f t="shared" si="0"/>
        <v>0</v>
      </c>
    </row>
    <row r="22" spans="1:8" s="4" customFormat="1" ht="20.100000000000001" customHeight="1" x14ac:dyDescent="0.3">
      <c r="A22" s="56" t="s">
        <v>18</v>
      </c>
      <c r="B22" s="58" t="s">
        <v>19</v>
      </c>
      <c r="C22" s="58" t="s">
        <v>20</v>
      </c>
      <c r="D22" s="16" t="s">
        <v>12</v>
      </c>
      <c r="E22" s="31">
        <v>0</v>
      </c>
      <c r="F22" s="31">
        <v>21300000</v>
      </c>
      <c r="G22" s="31">
        <v>0</v>
      </c>
      <c r="H22" s="32">
        <f t="shared" si="0"/>
        <v>21300000</v>
      </c>
    </row>
    <row r="23" spans="1:8" s="4" customFormat="1" ht="20.100000000000001" customHeight="1" x14ac:dyDescent="0.3">
      <c r="A23" s="56"/>
      <c r="B23" s="58"/>
      <c r="C23" s="58"/>
      <c r="D23" s="16" t="s">
        <v>13</v>
      </c>
      <c r="E23" s="31">
        <v>0</v>
      </c>
      <c r="F23" s="31">
        <v>21300000</v>
      </c>
      <c r="G23" s="31">
        <v>0</v>
      </c>
      <c r="H23" s="32">
        <f t="shared" si="0"/>
        <v>21300000</v>
      </c>
    </row>
    <row r="24" spans="1:8" s="4" customFormat="1" ht="20.100000000000001" customHeight="1" x14ac:dyDescent="0.3">
      <c r="A24" s="56"/>
      <c r="B24" s="58"/>
      <c r="C24" s="58"/>
      <c r="D24" s="16" t="s">
        <v>14</v>
      </c>
      <c r="E24" s="31">
        <f>E23-E22</f>
        <v>0</v>
      </c>
      <c r="F24" s="31">
        <f t="shared" ref="F24:G24" si="10">F23-F22</f>
        <v>0</v>
      </c>
      <c r="G24" s="31">
        <f t="shared" si="10"/>
        <v>0</v>
      </c>
      <c r="H24" s="32">
        <f t="shared" si="0"/>
        <v>0</v>
      </c>
    </row>
    <row r="25" spans="1:8" s="4" customFormat="1" ht="20.100000000000001" customHeight="1" x14ac:dyDescent="0.3">
      <c r="A25" s="56"/>
      <c r="B25" s="58"/>
      <c r="C25" s="60" t="s">
        <v>61</v>
      </c>
      <c r="D25" s="12" t="s">
        <v>12</v>
      </c>
      <c r="E25" s="33">
        <f>SUM(E22)</f>
        <v>0</v>
      </c>
      <c r="F25" s="33">
        <f t="shared" ref="F25:G25" si="11">SUM(F22)</f>
        <v>21300000</v>
      </c>
      <c r="G25" s="33">
        <f t="shared" si="11"/>
        <v>0</v>
      </c>
      <c r="H25" s="34">
        <f t="shared" si="0"/>
        <v>21300000</v>
      </c>
    </row>
    <row r="26" spans="1:8" s="4" customFormat="1" ht="20.100000000000001" customHeight="1" x14ac:dyDescent="0.3">
      <c r="A26" s="56"/>
      <c r="B26" s="58"/>
      <c r="C26" s="60"/>
      <c r="D26" s="12" t="s">
        <v>13</v>
      </c>
      <c r="E26" s="33">
        <f t="shared" ref="E26:G26" si="12">SUM(E23)</f>
        <v>0</v>
      </c>
      <c r="F26" s="33">
        <f t="shared" si="12"/>
        <v>21300000</v>
      </c>
      <c r="G26" s="33">
        <f t="shared" si="12"/>
        <v>0</v>
      </c>
      <c r="H26" s="34">
        <f t="shared" si="0"/>
        <v>21300000</v>
      </c>
    </row>
    <row r="27" spans="1:8" s="4" customFormat="1" ht="20.100000000000001" customHeight="1" x14ac:dyDescent="0.3">
      <c r="A27" s="56"/>
      <c r="B27" s="58"/>
      <c r="C27" s="60"/>
      <c r="D27" s="12" t="s">
        <v>14</v>
      </c>
      <c r="E27" s="33">
        <f>E26-E25</f>
        <v>0</v>
      </c>
      <c r="F27" s="33">
        <f t="shared" ref="F27:G27" si="13">F26-F25</f>
        <v>0</v>
      </c>
      <c r="G27" s="33">
        <f t="shared" si="13"/>
        <v>0</v>
      </c>
      <c r="H27" s="34">
        <f t="shared" si="0"/>
        <v>0</v>
      </c>
    </row>
    <row r="28" spans="1:8" s="4" customFormat="1" ht="20.100000000000001" customHeight="1" x14ac:dyDescent="0.3">
      <c r="A28" s="56"/>
      <c r="B28" s="59" t="s">
        <v>54</v>
      </c>
      <c r="C28" s="59"/>
      <c r="D28" s="20" t="s">
        <v>12</v>
      </c>
      <c r="E28" s="35">
        <f>SUM(E25)</f>
        <v>0</v>
      </c>
      <c r="F28" s="35">
        <f t="shared" ref="F28:G28" si="14">SUM(F25)</f>
        <v>21300000</v>
      </c>
      <c r="G28" s="35">
        <f t="shared" si="14"/>
        <v>0</v>
      </c>
      <c r="H28" s="36">
        <f t="shared" si="0"/>
        <v>21300000</v>
      </c>
    </row>
    <row r="29" spans="1:8" s="4" customFormat="1" ht="20.100000000000001" customHeight="1" x14ac:dyDescent="0.3">
      <c r="A29" s="56"/>
      <c r="B29" s="59"/>
      <c r="C29" s="59"/>
      <c r="D29" s="20" t="s">
        <v>13</v>
      </c>
      <c r="E29" s="35">
        <f t="shared" ref="E29:G29" si="15">SUM(E26)</f>
        <v>0</v>
      </c>
      <c r="F29" s="35">
        <f t="shared" si="15"/>
        <v>21300000</v>
      </c>
      <c r="G29" s="35">
        <f t="shared" si="15"/>
        <v>0</v>
      </c>
      <c r="H29" s="36">
        <f t="shared" si="0"/>
        <v>21300000</v>
      </c>
    </row>
    <row r="30" spans="1:8" s="4" customFormat="1" ht="20.100000000000001" customHeight="1" x14ac:dyDescent="0.3">
      <c r="A30" s="56"/>
      <c r="B30" s="59"/>
      <c r="C30" s="59"/>
      <c r="D30" s="20" t="s">
        <v>14</v>
      </c>
      <c r="E30" s="35">
        <f>E29-E28</f>
        <v>0</v>
      </c>
      <c r="F30" s="35">
        <f t="shared" ref="F30:G30" si="16">F29-F28</f>
        <v>0</v>
      </c>
      <c r="G30" s="35">
        <f t="shared" si="16"/>
        <v>0</v>
      </c>
      <c r="H30" s="36">
        <f t="shared" si="0"/>
        <v>0</v>
      </c>
    </row>
    <row r="31" spans="1:8" s="4" customFormat="1" ht="20.100000000000001" customHeight="1" x14ac:dyDescent="0.3">
      <c r="A31" s="56" t="s">
        <v>21</v>
      </c>
      <c r="B31" s="58" t="s">
        <v>21</v>
      </c>
      <c r="C31" s="58" t="s">
        <v>22</v>
      </c>
      <c r="D31" s="16" t="s">
        <v>12</v>
      </c>
      <c r="E31" s="31">
        <v>0</v>
      </c>
      <c r="F31" s="31">
        <v>0</v>
      </c>
      <c r="G31" s="31">
        <v>7200000</v>
      </c>
      <c r="H31" s="32">
        <f t="shared" si="0"/>
        <v>7200000</v>
      </c>
    </row>
    <row r="32" spans="1:8" s="4" customFormat="1" ht="20.100000000000001" customHeight="1" x14ac:dyDescent="0.3">
      <c r="A32" s="56"/>
      <c r="B32" s="58"/>
      <c r="C32" s="58"/>
      <c r="D32" s="16" t="s">
        <v>13</v>
      </c>
      <c r="E32" s="31">
        <v>0</v>
      </c>
      <c r="F32" s="31">
        <v>0</v>
      </c>
      <c r="G32" s="31">
        <v>7200000</v>
      </c>
      <c r="H32" s="32">
        <f t="shared" si="0"/>
        <v>7200000</v>
      </c>
    </row>
    <row r="33" spans="1:8" s="4" customFormat="1" ht="20.100000000000001" customHeight="1" x14ac:dyDescent="0.3">
      <c r="A33" s="56"/>
      <c r="B33" s="58"/>
      <c r="C33" s="58"/>
      <c r="D33" s="16" t="s">
        <v>14</v>
      </c>
      <c r="E33" s="31">
        <f>E32-E31</f>
        <v>0</v>
      </c>
      <c r="F33" s="31">
        <f t="shared" ref="F33:G33" si="17">F32-F31</f>
        <v>0</v>
      </c>
      <c r="G33" s="31">
        <f t="shared" si="17"/>
        <v>0</v>
      </c>
      <c r="H33" s="32">
        <f t="shared" si="0"/>
        <v>0</v>
      </c>
    </row>
    <row r="34" spans="1:8" s="4" customFormat="1" ht="20.100000000000001" customHeight="1" x14ac:dyDescent="0.3">
      <c r="A34" s="56"/>
      <c r="B34" s="58"/>
      <c r="C34" s="58" t="s">
        <v>23</v>
      </c>
      <c r="D34" s="16" t="s">
        <v>12</v>
      </c>
      <c r="E34" s="31">
        <v>0</v>
      </c>
      <c r="F34" s="31">
        <v>0</v>
      </c>
      <c r="G34" s="31">
        <v>6260000</v>
      </c>
      <c r="H34" s="32">
        <f t="shared" si="0"/>
        <v>6260000</v>
      </c>
    </row>
    <row r="35" spans="1:8" s="4" customFormat="1" ht="20.100000000000001" customHeight="1" x14ac:dyDescent="0.3">
      <c r="A35" s="56"/>
      <c r="B35" s="58"/>
      <c r="C35" s="58"/>
      <c r="D35" s="16" t="s">
        <v>13</v>
      </c>
      <c r="E35" s="31">
        <v>0</v>
      </c>
      <c r="F35" s="31">
        <v>0</v>
      </c>
      <c r="G35" s="31">
        <v>6260000</v>
      </c>
      <c r="H35" s="32">
        <f t="shared" si="0"/>
        <v>6260000</v>
      </c>
    </row>
    <row r="36" spans="1:8" s="4" customFormat="1" ht="20.100000000000001" customHeight="1" x14ac:dyDescent="0.3">
      <c r="A36" s="56"/>
      <c r="B36" s="58"/>
      <c r="C36" s="58"/>
      <c r="D36" s="16" t="s">
        <v>14</v>
      </c>
      <c r="E36" s="31">
        <f>E35-E34</f>
        <v>0</v>
      </c>
      <c r="F36" s="31">
        <f t="shared" ref="F36" si="18">F35-F34</f>
        <v>0</v>
      </c>
      <c r="G36" s="31">
        <f t="shared" ref="G36" si="19">G35-G34</f>
        <v>0</v>
      </c>
      <c r="H36" s="32">
        <f t="shared" si="0"/>
        <v>0</v>
      </c>
    </row>
    <row r="37" spans="1:8" s="4" customFormat="1" ht="20.100000000000001" customHeight="1" x14ac:dyDescent="0.3">
      <c r="A37" s="56"/>
      <c r="B37" s="58"/>
      <c r="C37" s="60" t="s">
        <v>60</v>
      </c>
      <c r="D37" s="12" t="s">
        <v>12</v>
      </c>
      <c r="E37" s="33">
        <f>SUM(E31,E34)</f>
        <v>0</v>
      </c>
      <c r="F37" s="33">
        <f t="shared" ref="F37:G37" si="20">SUM(F31,F34)</f>
        <v>0</v>
      </c>
      <c r="G37" s="33">
        <f t="shared" si="20"/>
        <v>13460000</v>
      </c>
      <c r="H37" s="34">
        <f t="shared" si="0"/>
        <v>13460000</v>
      </c>
    </row>
    <row r="38" spans="1:8" s="4" customFormat="1" ht="20.100000000000001" customHeight="1" x14ac:dyDescent="0.3">
      <c r="A38" s="56"/>
      <c r="B38" s="58"/>
      <c r="C38" s="60"/>
      <c r="D38" s="12" t="s">
        <v>13</v>
      </c>
      <c r="E38" s="33">
        <f t="shared" ref="E38:G38" si="21">SUM(E32,E35)</f>
        <v>0</v>
      </c>
      <c r="F38" s="33">
        <f t="shared" si="21"/>
        <v>0</v>
      </c>
      <c r="G38" s="33">
        <f t="shared" si="21"/>
        <v>13460000</v>
      </c>
      <c r="H38" s="34">
        <f t="shared" si="0"/>
        <v>13460000</v>
      </c>
    </row>
    <row r="39" spans="1:8" s="4" customFormat="1" ht="20.100000000000001" customHeight="1" x14ac:dyDescent="0.3">
      <c r="A39" s="56"/>
      <c r="B39" s="58"/>
      <c r="C39" s="60"/>
      <c r="D39" s="12" t="s">
        <v>14</v>
      </c>
      <c r="E39" s="33">
        <f>E38-E37</f>
        <v>0</v>
      </c>
      <c r="F39" s="33">
        <f t="shared" ref="F39:G39" si="22">F38-F37</f>
        <v>0</v>
      </c>
      <c r="G39" s="33">
        <f t="shared" si="22"/>
        <v>0</v>
      </c>
      <c r="H39" s="34">
        <f t="shared" si="0"/>
        <v>0</v>
      </c>
    </row>
    <row r="40" spans="1:8" s="4" customFormat="1" ht="20.100000000000001" customHeight="1" x14ac:dyDescent="0.3">
      <c r="A40" s="56"/>
      <c r="B40" s="59" t="s">
        <v>54</v>
      </c>
      <c r="C40" s="59"/>
      <c r="D40" s="20" t="s">
        <v>12</v>
      </c>
      <c r="E40" s="35">
        <f>SUM(E37)</f>
        <v>0</v>
      </c>
      <c r="F40" s="35">
        <f t="shared" ref="F40:G40" si="23">SUM(F37)</f>
        <v>0</v>
      </c>
      <c r="G40" s="35">
        <f t="shared" si="23"/>
        <v>13460000</v>
      </c>
      <c r="H40" s="36">
        <f t="shared" si="0"/>
        <v>13460000</v>
      </c>
    </row>
    <row r="41" spans="1:8" s="4" customFormat="1" ht="20.100000000000001" customHeight="1" x14ac:dyDescent="0.3">
      <c r="A41" s="56"/>
      <c r="B41" s="59"/>
      <c r="C41" s="59"/>
      <c r="D41" s="20" t="s">
        <v>13</v>
      </c>
      <c r="E41" s="35">
        <f t="shared" ref="E41:G41" si="24">SUM(E38)</f>
        <v>0</v>
      </c>
      <c r="F41" s="35">
        <f t="shared" si="24"/>
        <v>0</v>
      </c>
      <c r="G41" s="35">
        <f t="shared" si="24"/>
        <v>13460000</v>
      </c>
      <c r="H41" s="36">
        <f t="shared" si="0"/>
        <v>13460000</v>
      </c>
    </row>
    <row r="42" spans="1:8" s="4" customFormat="1" ht="20.100000000000001" customHeight="1" x14ac:dyDescent="0.3">
      <c r="A42" s="56"/>
      <c r="B42" s="59"/>
      <c r="C42" s="59"/>
      <c r="D42" s="20" t="s">
        <v>14</v>
      </c>
      <c r="E42" s="35">
        <f>E41-E40</f>
        <v>0</v>
      </c>
      <c r="F42" s="35">
        <f t="shared" ref="F42:G42" si="25">F41-F40</f>
        <v>0</v>
      </c>
      <c r="G42" s="35">
        <f t="shared" si="25"/>
        <v>0</v>
      </c>
      <c r="H42" s="36">
        <f t="shared" si="0"/>
        <v>0</v>
      </c>
    </row>
    <row r="43" spans="1:8" s="4" customFormat="1" ht="20.100000000000001" customHeight="1" x14ac:dyDescent="0.3">
      <c r="A43" s="56" t="s">
        <v>3</v>
      </c>
      <c r="B43" s="58" t="s">
        <v>3</v>
      </c>
      <c r="C43" s="65" t="s">
        <v>24</v>
      </c>
      <c r="D43" s="16" t="s">
        <v>12</v>
      </c>
      <c r="E43" s="31">
        <v>262645533</v>
      </c>
      <c r="F43" s="31">
        <v>0</v>
      </c>
      <c r="G43" s="31">
        <v>1318715</v>
      </c>
      <c r="H43" s="32">
        <f t="shared" si="0"/>
        <v>263964248</v>
      </c>
    </row>
    <row r="44" spans="1:8" s="4" customFormat="1" ht="20.100000000000001" customHeight="1" x14ac:dyDescent="0.3">
      <c r="A44" s="56"/>
      <c r="B44" s="58"/>
      <c r="C44" s="65"/>
      <c r="D44" s="16" t="s">
        <v>13</v>
      </c>
      <c r="E44" s="31">
        <v>262645533</v>
      </c>
      <c r="F44" s="31">
        <v>0</v>
      </c>
      <c r="G44" s="31">
        <v>1318715</v>
      </c>
      <c r="H44" s="32">
        <f t="shared" si="0"/>
        <v>263964248</v>
      </c>
    </row>
    <row r="45" spans="1:8" s="4" customFormat="1" ht="20.100000000000001" customHeight="1" x14ac:dyDescent="0.3">
      <c r="A45" s="56"/>
      <c r="B45" s="58"/>
      <c r="C45" s="65"/>
      <c r="D45" s="16" t="s">
        <v>14</v>
      </c>
      <c r="E45" s="31">
        <f>E44-E43</f>
        <v>0</v>
      </c>
      <c r="F45" s="31">
        <f t="shared" ref="F45" si="26">F44-F43</f>
        <v>0</v>
      </c>
      <c r="G45" s="31">
        <f t="shared" ref="G45" si="27">G44-G43</f>
        <v>0</v>
      </c>
      <c r="H45" s="32">
        <f t="shared" si="0"/>
        <v>0</v>
      </c>
    </row>
    <row r="46" spans="1:8" s="4" customFormat="1" ht="20.100000000000001" customHeight="1" x14ac:dyDescent="0.3">
      <c r="A46" s="56"/>
      <c r="B46" s="58"/>
      <c r="C46" s="60" t="s">
        <v>60</v>
      </c>
      <c r="D46" s="12" t="s">
        <v>12</v>
      </c>
      <c r="E46" s="33">
        <f>SUM(E43)</f>
        <v>262645533</v>
      </c>
      <c r="F46" s="33">
        <f t="shared" ref="F46:G46" si="28">SUM(F43)</f>
        <v>0</v>
      </c>
      <c r="G46" s="33">
        <f t="shared" si="28"/>
        <v>1318715</v>
      </c>
      <c r="H46" s="34">
        <f t="shared" si="0"/>
        <v>263964248</v>
      </c>
    </row>
    <row r="47" spans="1:8" s="4" customFormat="1" ht="20.100000000000001" customHeight="1" x14ac:dyDescent="0.3">
      <c r="A47" s="56"/>
      <c r="B47" s="58"/>
      <c r="C47" s="60"/>
      <c r="D47" s="12" t="s">
        <v>13</v>
      </c>
      <c r="E47" s="33">
        <f t="shared" ref="E47:G47" si="29">SUM(E44)</f>
        <v>262645533</v>
      </c>
      <c r="F47" s="33">
        <f t="shared" si="29"/>
        <v>0</v>
      </c>
      <c r="G47" s="33">
        <f t="shared" si="29"/>
        <v>1318715</v>
      </c>
      <c r="H47" s="34">
        <f t="shared" si="0"/>
        <v>263964248</v>
      </c>
    </row>
    <row r="48" spans="1:8" s="4" customFormat="1" ht="20.100000000000001" customHeight="1" x14ac:dyDescent="0.3">
      <c r="A48" s="56"/>
      <c r="B48" s="58"/>
      <c r="C48" s="60"/>
      <c r="D48" s="12" t="s">
        <v>14</v>
      </c>
      <c r="E48" s="33">
        <f>E47-E46</f>
        <v>0</v>
      </c>
      <c r="F48" s="33">
        <f t="shared" ref="F48:G48" si="30">F47-F46</f>
        <v>0</v>
      </c>
      <c r="G48" s="33">
        <f t="shared" si="30"/>
        <v>0</v>
      </c>
      <c r="H48" s="34">
        <f t="shared" si="0"/>
        <v>0</v>
      </c>
    </row>
    <row r="49" spans="1:8" s="4" customFormat="1" ht="20.100000000000001" customHeight="1" x14ac:dyDescent="0.3">
      <c r="A49" s="56"/>
      <c r="B49" s="59" t="s">
        <v>54</v>
      </c>
      <c r="C49" s="59"/>
      <c r="D49" s="20" t="s">
        <v>12</v>
      </c>
      <c r="E49" s="35">
        <f>SUM(E46)</f>
        <v>262645533</v>
      </c>
      <c r="F49" s="35">
        <f t="shared" ref="F49:G49" si="31">SUM(F46)</f>
        <v>0</v>
      </c>
      <c r="G49" s="35">
        <f t="shared" si="31"/>
        <v>1318715</v>
      </c>
      <c r="H49" s="36">
        <f t="shared" si="0"/>
        <v>263964248</v>
      </c>
    </row>
    <row r="50" spans="1:8" s="4" customFormat="1" ht="20.100000000000001" customHeight="1" x14ac:dyDescent="0.3">
      <c r="A50" s="56"/>
      <c r="B50" s="59"/>
      <c r="C50" s="59"/>
      <c r="D50" s="20" t="s">
        <v>13</v>
      </c>
      <c r="E50" s="35">
        <f t="shared" ref="E50:G50" si="32">SUM(E47)</f>
        <v>262645533</v>
      </c>
      <c r="F50" s="35">
        <f t="shared" si="32"/>
        <v>0</v>
      </c>
      <c r="G50" s="35">
        <f t="shared" si="32"/>
        <v>1318715</v>
      </c>
      <c r="H50" s="36">
        <f t="shared" si="0"/>
        <v>263964248</v>
      </c>
    </row>
    <row r="51" spans="1:8" s="4" customFormat="1" ht="20.100000000000001" customHeight="1" x14ac:dyDescent="0.3">
      <c r="A51" s="56"/>
      <c r="B51" s="59"/>
      <c r="C51" s="59"/>
      <c r="D51" s="20" t="s">
        <v>14</v>
      </c>
      <c r="E51" s="35">
        <f>E50-E49</f>
        <v>0</v>
      </c>
      <c r="F51" s="35">
        <f t="shared" ref="F51:G51" si="33">F50-F49</f>
        <v>0</v>
      </c>
      <c r="G51" s="35">
        <f t="shared" si="33"/>
        <v>0</v>
      </c>
      <c r="H51" s="36">
        <f t="shared" si="0"/>
        <v>0</v>
      </c>
    </row>
    <row r="52" spans="1:8" s="4" customFormat="1" ht="20.100000000000001" customHeight="1" x14ac:dyDescent="0.3">
      <c r="A52" s="56" t="s">
        <v>9</v>
      </c>
      <c r="B52" s="58" t="s">
        <v>9</v>
      </c>
      <c r="C52" s="65" t="s">
        <v>10</v>
      </c>
      <c r="D52" s="16" t="s">
        <v>12</v>
      </c>
      <c r="E52" s="31">
        <v>63593</v>
      </c>
      <c r="F52" s="31">
        <v>0</v>
      </c>
      <c r="G52" s="31">
        <v>1062</v>
      </c>
      <c r="H52" s="32">
        <f t="shared" si="0"/>
        <v>64655</v>
      </c>
    </row>
    <row r="53" spans="1:8" s="4" customFormat="1" ht="20.100000000000001" customHeight="1" x14ac:dyDescent="0.3">
      <c r="A53" s="56"/>
      <c r="B53" s="58"/>
      <c r="C53" s="65"/>
      <c r="D53" s="16" t="s">
        <v>13</v>
      </c>
      <c r="E53" s="31">
        <v>63593</v>
      </c>
      <c r="F53" s="31">
        <v>0</v>
      </c>
      <c r="G53" s="31">
        <v>1062</v>
      </c>
      <c r="H53" s="32">
        <f t="shared" si="0"/>
        <v>64655</v>
      </c>
    </row>
    <row r="54" spans="1:8" s="4" customFormat="1" ht="20.100000000000001" customHeight="1" x14ac:dyDescent="0.3">
      <c r="A54" s="56"/>
      <c r="B54" s="58"/>
      <c r="C54" s="65"/>
      <c r="D54" s="16" t="s">
        <v>14</v>
      </c>
      <c r="E54" s="31">
        <f>E53-E52</f>
        <v>0</v>
      </c>
      <c r="F54" s="31">
        <f t="shared" ref="F54" si="34">F53-F52</f>
        <v>0</v>
      </c>
      <c r="G54" s="31">
        <f t="shared" ref="G54" si="35">G53-G52</f>
        <v>0</v>
      </c>
      <c r="H54" s="32">
        <f t="shared" si="0"/>
        <v>0</v>
      </c>
    </row>
    <row r="55" spans="1:8" s="4" customFormat="1" ht="20.100000000000001" customHeight="1" x14ac:dyDescent="0.3">
      <c r="A55" s="56"/>
      <c r="B55" s="58"/>
      <c r="C55" s="60" t="s">
        <v>60</v>
      </c>
      <c r="D55" s="12" t="s">
        <v>12</v>
      </c>
      <c r="E55" s="33">
        <f>SUM(E52)</f>
        <v>63593</v>
      </c>
      <c r="F55" s="33">
        <f t="shared" ref="F55:G55" si="36">SUM(F52)</f>
        <v>0</v>
      </c>
      <c r="G55" s="33">
        <f t="shared" si="36"/>
        <v>1062</v>
      </c>
      <c r="H55" s="34">
        <f t="shared" si="0"/>
        <v>64655</v>
      </c>
    </row>
    <row r="56" spans="1:8" s="4" customFormat="1" ht="20.100000000000001" customHeight="1" x14ac:dyDescent="0.3">
      <c r="A56" s="56"/>
      <c r="B56" s="58"/>
      <c r="C56" s="60"/>
      <c r="D56" s="12" t="s">
        <v>13</v>
      </c>
      <c r="E56" s="33">
        <f t="shared" ref="E56:G56" si="37">SUM(E53)</f>
        <v>63593</v>
      </c>
      <c r="F56" s="33">
        <f t="shared" si="37"/>
        <v>0</v>
      </c>
      <c r="G56" s="33">
        <f t="shared" si="37"/>
        <v>1062</v>
      </c>
      <c r="H56" s="34">
        <f t="shared" si="0"/>
        <v>64655</v>
      </c>
    </row>
    <row r="57" spans="1:8" s="4" customFormat="1" ht="20.100000000000001" customHeight="1" x14ac:dyDescent="0.3">
      <c r="A57" s="56"/>
      <c r="B57" s="58"/>
      <c r="C57" s="60"/>
      <c r="D57" s="12" t="s">
        <v>14</v>
      </c>
      <c r="E57" s="33">
        <f>E56-E55</f>
        <v>0</v>
      </c>
      <c r="F57" s="33">
        <f t="shared" ref="F57:G57" si="38">F56-F55</f>
        <v>0</v>
      </c>
      <c r="G57" s="33">
        <f t="shared" si="38"/>
        <v>0</v>
      </c>
      <c r="H57" s="34">
        <f t="shared" si="0"/>
        <v>0</v>
      </c>
    </row>
    <row r="58" spans="1:8" s="4" customFormat="1" ht="20.100000000000001" customHeight="1" x14ac:dyDescent="0.3">
      <c r="A58" s="56"/>
      <c r="B58" s="59" t="s">
        <v>54</v>
      </c>
      <c r="C58" s="59"/>
      <c r="D58" s="20" t="s">
        <v>12</v>
      </c>
      <c r="E58" s="35">
        <f>SUM(E55)</f>
        <v>63593</v>
      </c>
      <c r="F58" s="35">
        <f t="shared" ref="F58:G58" si="39">SUM(F55)</f>
        <v>0</v>
      </c>
      <c r="G58" s="35">
        <f t="shared" si="39"/>
        <v>1062</v>
      </c>
      <c r="H58" s="36">
        <f t="shared" si="0"/>
        <v>64655</v>
      </c>
    </row>
    <row r="59" spans="1:8" s="4" customFormat="1" ht="20.100000000000001" customHeight="1" x14ac:dyDescent="0.3">
      <c r="A59" s="56"/>
      <c r="B59" s="59"/>
      <c r="C59" s="59"/>
      <c r="D59" s="20" t="s">
        <v>13</v>
      </c>
      <c r="E59" s="35">
        <f t="shared" ref="E59:G59" si="40">SUM(E56)</f>
        <v>63593</v>
      </c>
      <c r="F59" s="35">
        <f t="shared" si="40"/>
        <v>0</v>
      </c>
      <c r="G59" s="35">
        <f t="shared" si="40"/>
        <v>1062</v>
      </c>
      <c r="H59" s="36">
        <f t="shared" si="0"/>
        <v>64655</v>
      </c>
    </row>
    <row r="60" spans="1:8" s="4" customFormat="1" ht="20.100000000000001" customHeight="1" x14ac:dyDescent="0.3">
      <c r="A60" s="56"/>
      <c r="B60" s="59"/>
      <c r="C60" s="59"/>
      <c r="D60" s="20" t="s">
        <v>14</v>
      </c>
      <c r="E60" s="35">
        <f>E59-E58</f>
        <v>0</v>
      </c>
      <c r="F60" s="35">
        <f t="shared" ref="F60:G60" si="41">F59-F58</f>
        <v>0</v>
      </c>
      <c r="G60" s="35">
        <f t="shared" si="41"/>
        <v>0</v>
      </c>
      <c r="H60" s="36">
        <f t="shared" si="0"/>
        <v>0</v>
      </c>
    </row>
    <row r="61" spans="1:8" s="4" customFormat="1" ht="24.95" customHeight="1" x14ac:dyDescent="0.3">
      <c r="A61" s="61" t="s">
        <v>55</v>
      </c>
      <c r="B61" s="62"/>
      <c r="C61" s="62"/>
      <c r="D61" s="27" t="s">
        <v>12</v>
      </c>
      <c r="E61" s="35">
        <f>SUM(E19,E28,E40,E49,E58)</f>
        <v>5690417126</v>
      </c>
      <c r="F61" s="35">
        <f t="shared" ref="F61:G61" si="42">SUM(F19,F28,F40,F49,F58)</f>
        <v>21300000</v>
      </c>
      <c r="G61" s="35">
        <f t="shared" si="42"/>
        <v>14779777</v>
      </c>
      <c r="H61" s="36">
        <f t="shared" si="0"/>
        <v>5726496903</v>
      </c>
    </row>
    <row r="62" spans="1:8" s="4" customFormat="1" ht="24.95" customHeight="1" x14ac:dyDescent="0.3">
      <c r="A62" s="61"/>
      <c r="B62" s="62"/>
      <c r="C62" s="62"/>
      <c r="D62" s="27" t="s">
        <v>13</v>
      </c>
      <c r="E62" s="35">
        <f t="shared" ref="E62:G62" si="43">SUM(E20,E29,E41,E50,E59)</f>
        <v>5690417126</v>
      </c>
      <c r="F62" s="35">
        <f t="shared" si="43"/>
        <v>21300000</v>
      </c>
      <c r="G62" s="35">
        <f t="shared" si="43"/>
        <v>14779777</v>
      </c>
      <c r="H62" s="36">
        <f t="shared" si="0"/>
        <v>5726496903</v>
      </c>
    </row>
    <row r="63" spans="1:8" s="4" customFormat="1" ht="24.95" customHeight="1" thickBot="1" x14ac:dyDescent="0.35">
      <c r="A63" s="63"/>
      <c r="B63" s="64"/>
      <c r="C63" s="64"/>
      <c r="D63" s="28" t="s">
        <v>14</v>
      </c>
      <c r="E63" s="37">
        <f>E62-E61</f>
        <v>0</v>
      </c>
      <c r="F63" s="37">
        <f t="shared" ref="F63:G63" si="44">F62-F61</f>
        <v>0</v>
      </c>
      <c r="G63" s="37">
        <f t="shared" si="44"/>
        <v>0</v>
      </c>
      <c r="H63" s="38">
        <f t="shared" si="0"/>
        <v>0</v>
      </c>
    </row>
  </sheetData>
  <mergeCells count="37">
    <mergeCell ref="A61:C63"/>
    <mergeCell ref="A43:A51"/>
    <mergeCell ref="C43:C45"/>
    <mergeCell ref="B49:C51"/>
    <mergeCell ref="A52:A60"/>
    <mergeCell ref="C52:C54"/>
    <mergeCell ref="B58:C60"/>
    <mergeCell ref="B43:B48"/>
    <mergeCell ref="C46:C48"/>
    <mergeCell ref="B52:B57"/>
    <mergeCell ref="C55:C57"/>
    <mergeCell ref="A22:A30"/>
    <mergeCell ref="C22:C24"/>
    <mergeCell ref="B28:C30"/>
    <mergeCell ref="A31:A42"/>
    <mergeCell ref="C31:C33"/>
    <mergeCell ref="C34:C36"/>
    <mergeCell ref="B40:C42"/>
    <mergeCell ref="B22:B27"/>
    <mergeCell ref="C25:C27"/>
    <mergeCell ref="B31:B39"/>
    <mergeCell ref="C37:C39"/>
    <mergeCell ref="A7:A21"/>
    <mergeCell ref="C7:C9"/>
    <mergeCell ref="C10:C12"/>
    <mergeCell ref="C13:C15"/>
    <mergeCell ref="B19:C21"/>
    <mergeCell ref="B7:B18"/>
    <mergeCell ref="C16:C18"/>
    <mergeCell ref="A2:H2"/>
    <mergeCell ref="A5:C5"/>
    <mergeCell ref="D5:D6"/>
    <mergeCell ref="E5:E6"/>
    <mergeCell ref="F5:F6"/>
    <mergeCell ref="G5:G6"/>
    <mergeCell ref="H5:H6"/>
    <mergeCell ref="A4:B4"/>
  </mergeCells>
  <phoneticPr fontId="2" type="noConversion"/>
  <pageMargins left="0.7" right="0.7" top="0.75" bottom="0.75" header="0.3" footer="0.3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18"/>
  <sheetViews>
    <sheetView view="pageBreakPreview" topLeftCell="B1" zoomScale="85" zoomScaleNormal="85" zoomScaleSheetLayoutView="85" workbookViewId="0">
      <selection activeCell="E18" sqref="E18"/>
    </sheetView>
  </sheetViews>
  <sheetFormatPr defaultRowHeight="30" customHeight="1" x14ac:dyDescent="0.3"/>
  <cols>
    <col min="1" max="2" width="13.625" style="1" customWidth="1"/>
    <col min="3" max="3" width="20.625" style="1" customWidth="1"/>
    <col min="4" max="4" width="15.625" style="1" customWidth="1"/>
    <col min="5" max="7" width="20.625" style="1" customWidth="1"/>
    <col min="8" max="8" width="20.625" style="5" customWidth="1"/>
    <col min="9" max="9" width="9" style="1"/>
    <col min="10" max="10" width="14.125" style="1" bestFit="1" customWidth="1"/>
    <col min="11" max="11" width="10.625" style="1" bestFit="1" customWidth="1"/>
    <col min="12" max="16384" width="9" style="1"/>
  </cols>
  <sheetData>
    <row r="1" spans="1:8" ht="20.100000000000001" customHeight="1" x14ac:dyDescent="0.3"/>
    <row r="2" spans="1:8" ht="39.950000000000003" customHeight="1" x14ac:dyDescent="0.3">
      <c r="A2" s="48">
        <f>세입결산서!A2</f>
        <v>2024</v>
      </c>
      <c r="B2" s="48"/>
      <c r="C2" s="48"/>
      <c r="D2" s="48"/>
      <c r="E2" s="48"/>
      <c r="F2" s="48"/>
      <c r="G2" s="48"/>
      <c r="H2" s="48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76" t="s">
        <v>59</v>
      </c>
      <c r="B4" s="76"/>
      <c r="C4" s="10"/>
      <c r="D4" s="10"/>
      <c r="E4" s="10"/>
      <c r="F4" s="10"/>
      <c r="G4" s="11"/>
      <c r="H4" s="5" t="s">
        <v>0</v>
      </c>
    </row>
    <row r="5" spans="1:8" s="4" customFormat="1" ht="24.95" customHeight="1" x14ac:dyDescent="0.3">
      <c r="A5" s="80" t="s">
        <v>1</v>
      </c>
      <c r="B5" s="81"/>
      <c r="C5" s="81"/>
      <c r="D5" s="81" t="s">
        <v>11</v>
      </c>
      <c r="E5" s="81" t="s">
        <v>26</v>
      </c>
      <c r="F5" s="81" t="s">
        <v>17</v>
      </c>
      <c r="G5" s="81" t="s">
        <v>15</v>
      </c>
      <c r="H5" s="83" t="s">
        <v>16</v>
      </c>
    </row>
    <row r="6" spans="1:8" s="4" customFormat="1" ht="24.95" customHeight="1" thickBot="1" x14ac:dyDescent="0.35">
      <c r="A6" s="7" t="s">
        <v>4</v>
      </c>
      <c r="B6" s="8" t="s">
        <v>5</v>
      </c>
      <c r="C6" s="8" t="s">
        <v>6</v>
      </c>
      <c r="D6" s="82"/>
      <c r="E6" s="82"/>
      <c r="F6" s="82"/>
      <c r="G6" s="82"/>
      <c r="H6" s="84"/>
    </row>
    <row r="7" spans="1:8" s="4" customFormat="1" ht="20.100000000000001" customHeight="1" thickTop="1" x14ac:dyDescent="0.3">
      <c r="A7" s="69" t="s">
        <v>27</v>
      </c>
      <c r="B7" s="71" t="s">
        <v>28</v>
      </c>
      <c r="C7" s="71" t="s">
        <v>29</v>
      </c>
      <c r="D7" s="19" t="s">
        <v>12</v>
      </c>
      <c r="E7" s="26">
        <v>1114831520</v>
      </c>
      <c r="F7" s="26">
        <v>0</v>
      </c>
      <c r="G7" s="26">
        <v>0</v>
      </c>
      <c r="H7" s="39">
        <f>SUM(E7:G7)</f>
        <v>1114831520</v>
      </c>
    </row>
    <row r="8" spans="1:8" s="4" customFormat="1" ht="20.100000000000001" customHeight="1" x14ac:dyDescent="0.3">
      <c r="A8" s="70"/>
      <c r="B8" s="68"/>
      <c r="C8" s="68"/>
      <c r="D8" s="18" t="s">
        <v>13</v>
      </c>
      <c r="E8" s="16">
        <v>1113832000</v>
      </c>
      <c r="F8" s="16">
        <v>0</v>
      </c>
      <c r="G8" s="16">
        <v>0</v>
      </c>
      <c r="H8" s="40">
        <f t="shared" ref="H8:H71" si="0">SUM(E8:G8)</f>
        <v>1113832000</v>
      </c>
    </row>
    <row r="9" spans="1:8" s="4" customFormat="1" ht="20.100000000000001" customHeight="1" x14ac:dyDescent="0.3">
      <c r="A9" s="70"/>
      <c r="B9" s="68"/>
      <c r="C9" s="68"/>
      <c r="D9" s="18" t="s">
        <v>14</v>
      </c>
      <c r="E9" s="16">
        <f>E8-E7</f>
        <v>-999520</v>
      </c>
      <c r="F9" s="16">
        <f t="shared" ref="F9:G9" si="1">F8-F7</f>
        <v>0</v>
      </c>
      <c r="G9" s="16">
        <f t="shared" si="1"/>
        <v>0</v>
      </c>
      <c r="H9" s="40">
        <f t="shared" si="0"/>
        <v>-999520</v>
      </c>
    </row>
    <row r="10" spans="1:8" s="4" customFormat="1" ht="20.100000000000001" customHeight="1" x14ac:dyDescent="0.3">
      <c r="A10" s="70"/>
      <c r="B10" s="68"/>
      <c r="C10" s="68" t="s">
        <v>30</v>
      </c>
      <c r="D10" s="18" t="s">
        <v>12</v>
      </c>
      <c r="E10" s="16">
        <v>269512890</v>
      </c>
      <c r="F10" s="16">
        <v>0</v>
      </c>
      <c r="G10" s="16">
        <v>0</v>
      </c>
      <c r="H10" s="40">
        <f t="shared" si="0"/>
        <v>269512890</v>
      </c>
    </row>
    <row r="11" spans="1:8" s="4" customFormat="1" ht="20.100000000000001" customHeight="1" x14ac:dyDescent="0.3">
      <c r="A11" s="70"/>
      <c r="B11" s="68"/>
      <c r="C11" s="68"/>
      <c r="D11" s="18" t="s">
        <v>13</v>
      </c>
      <c r="E11" s="16">
        <v>269301670</v>
      </c>
      <c r="F11" s="16">
        <v>0</v>
      </c>
      <c r="G11" s="16">
        <v>0</v>
      </c>
      <c r="H11" s="40">
        <f t="shared" si="0"/>
        <v>269301670</v>
      </c>
    </row>
    <row r="12" spans="1:8" s="4" customFormat="1" ht="20.100000000000001" customHeight="1" x14ac:dyDescent="0.3">
      <c r="A12" s="70"/>
      <c r="B12" s="68"/>
      <c r="C12" s="68"/>
      <c r="D12" s="18" t="s">
        <v>14</v>
      </c>
      <c r="E12" s="16">
        <f>E11-E10</f>
        <v>-211220</v>
      </c>
      <c r="F12" s="16">
        <f t="shared" ref="F12:G12" si="2">F11-F10</f>
        <v>0</v>
      </c>
      <c r="G12" s="16">
        <f t="shared" si="2"/>
        <v>0</v>
      </c>
      <c r="H12" s="40">
        <f t="shared" si="0"/>
        <v>-211220</v>
      </c>
    </row>
    <row r="13" spans="1:8" s="4" customFormat="1" ht="20.100000000000001" customHeight="1" x14ac:dyDescent="0.3">
      <c r="A13" s="70"/>
      <c r="B13" s="68"/>
      <c r="C13" s="68" t="s">
        <v>31</v>
      </c>
      <c r="D13" s="18" t="s">
        <v>12</v>
      </c>
      <c r="E13" s="16">
        <v>114205250</v>
      </c>
      <c r="F13" s="16">
        <v>412140</v>
      </c>
      <c r="G13" s="16">
        <v>0</v>
      </c>
      <c r="H13" s="40">
        <f t="shared" si="0"/>
        <v>114617390</v>
      </c>
    </row>
    <row r="14" spans="1:8" s="4" customFormat="1" ht="20.100000000000001" customHeight="1" x14ac:dyDescent="0.3">
      <c r="A14" s="70"/>
      <c r="B14" s="68"/>
      <c r="C14" s="68"/>
      <c r="D14" s="18" t="s">
        <v>13</v>
      </c>
      <c r="E14" s="16">
        <v>111005400</v>
      </c>
      <c r="F14" s="16">
        <v>412140</v>
      </c>
      <c r="G14" s="16">
        <v>0</v>
      </c>
      <c r="H14" s="40">
        <f t="shared" si="0"/>
        <v>111417540</v>
      </c>
    </row>
    <row r="15" spans="1:8" s="4" customFormat="1" ht="20.100000000000001" customHeight="1" x14ac:dyDescent="0.3">
      <c r="A15" s="70"/>
      <c r="B15" s="68"/>
      <c r="C15" s="68"/>
      <c r="D15" s="18" t="s">
        <v>14</v>
      </c>
      <c r="E15" s="16">
        <f>E14-E13</f>
        <v>-3199850</v>
      </c>
      <c r="F15" s="16">
        <f t="shared" ref="F15:G15" si="3">F14-F13</f>
        <v>0</v>
      </c>
      <c r="G15" s="16">
        <f t="shared" si="3"/>
        <v>0</v>
      </c>
      <c r="H15" s="40">
        <f t="shared" si="0"/>
        <v>-3199850</v>
      </c>
    </row>
    <row r="16" spans="1:8" s="4" customFormat="1" ht="20.100000000000001" customHeight="1" x14ac:dyDescent="0.3">
      <c r="A16" s="70"/>
      <c r="B16" s="68"/>
      <c r="C16" s="68" t="s">
        <v>32</v>
      </c>
      <c r="D16" s="18" t="s">
        <v>12</v>
      </c>
      <c r="E16" s="16">
        <v>120411100</v>
      </c>
      <c r="F16" s="16">
        <v>3786660</v>
      </c>
      <c r="G16" s="16">
        <v>0</v>
      </c>
      <c r="H16" s="40">
        <f t="shared" si="0"/>
        <v>124197760</v>
      </c>
    </row>
    <row r="17" spans="1:8" s="4" customFormat="1" ht="20.100000000000001" customHeight="1" x14ac:dyDescent="0.3">
      <c r="A17" s="70"/>
      <c r="B17" s="68"/>
      <c r="C17" s="68"/>
      <c r="D17" s="18" t="s">
        <v>13</v>
      </c>
      <c r="E17" s="16">
        <v>117429360</v>
      </c>
      <c r="F17" s="16">
        <v>3786660</v>
      </c>
      <c r="G17" s="16">
        <v>0</v>
      </c>
      <c r="H17" s="40">
        <f t="shared" si="0"/>
        <v>121216020</v>
      </c>
    </row>
    <row r="18" spans="1:8" s="4" customFormat="1" ht="20.100000000000001" customHeight="1" x14ac:dyDescent="0.3">
      <c r="A18" s="70"/>
      <c r="B18" s="68"/>
      <c r="C18" s="68"/>
      <c r="D18" s="18" t="s">
        <v>14</v>
      </c>
      <c r="E18" s="16">
        <f>E17-E16</f>
        <v>-2981740</v>
      </c>
      <c r="F18" s="16">
        <f t="shared" ref="F18:G18" si="4">F17-F16</f>
        <v>0</v>
      </c>
      <c r="G18" s="16">
        <f t="shared" si="4"/>
        <v>0</v>
      </c>
      <c r="H18" s="40">
        <f t="shared" si="0"/>
        <v>-2981740</v>
      </c>
    </row>
    <row r="19" spans="1:8" s="4" customFormat="1" ht="20.100000000000001" customHeight="1" x14ac:dyDescent="0.3">
      <c r="A19" s="70"/>
      <c r="B19" s="68"/>
      <c r="C19" s="68" t="s">
        <v>33</v>
      </c>
      <c r="D19" s="18" t="s">
        <v>12</v>
      </c>
      <c r="E19" s="16">
        <v>0</v>
      </c>
      <c r="F19" s="16">
        <v>3501200</v>
      </c>
      <c r="G19" s="16">
        <v>0</v>
      </c>
      <c r="H19" s="40">
        <f t="shared" si="0"/>
        <v>3501200</v>
      </c>
    </row>
    <row r="20" spans="1:8" s="4" customFormat="1" ht="20.100000000000001" customHeight="1" x14ac:dyDescent="0.3">
      <c r="A20" s="70"/>
      <c r="B20" s="68"/>
      <c r="C20" s="68"/>
      <c r="D20" s="18" t="s">
        <v>13</v>
      </c>
      <c r="E20" s="16">
        <v>0</v>
      </c>
      <c r="F20" s="16">
        <v>3501200</v>
      </c>
      <c r="G20" s="16">
        <v>0</v>
      </c>
      <c r="H20" s="40">
        <f t="shared" si="0"/>
        <v>3501200</v>
      </c>
    </row>
    <row r="21" spans="1:8" s="4" customFormat="1" ht="20.100000000000001" customHeight="1" x14ac:dyDescent="0.3">
      <c r="A21" s="70"/>
      <c r="B21" s="68"/>
      <c r="C21" s="68"/>
      <c r="D21" s="18" t="s">
        <v>14</v>
      </c>
      <c r="E21" s="16">
        <f>E20-E19</f>
        <v>0</v>
      </c>
      <c r="F21" s="16">
        <f t="shared" ref="F21:G21" si="5">F20-F19</f>
        <v>0</v>
      </c>
      <c r="G21" s="16">
        <f t="shared" si="5"/>
        <v>0</v>
      </c>
      <c r="H21" s="40">
        <f t="shared" si="0"/>
        <v>0</v>
      </c>
    </row>
    <row r="22" spans="1:8" s="4" customFormat="1" ht="20.100000000000001" customHeight="1" x14ac:dyDescent="0.3">
      <c r="A22" s="70"/>
      <c r="B22" s="68"/>
      <c r="C22" s="66" t="s">
        <v>62</v>
      </c>
      <c r="D22" s="17" t="s">
        <v>12</v>
      </c>
      <c r="E22" s="12">
        <f>SUM(E19,E16,E13,E10,E7)</f>
        <v>1618960760</v>
      </c>
      <c r="F22" s="12">
        <f t="shared" ref="F22:G22" si="6">SUM(F19,F16,F13,F10,F7)</f>
        <v>7700000</v>
      </c>
      <c r="G22" s="12">
        <f t="shared" si="6"/>
        <v>0</v>
      </c>
      <c r="H22" s="41">
        <f t="shared" si="0"/>
        <v>1626660760</v>
      </c>
    </row>
    <row r="23" spans="1:8" s="4" customFormat="1" ht="20.100000000000001" customHeight="1" x14ac:dyDescent="0.3">
      <c r="A23" s="70"/>
      <c r="B23" s="68"/>
      <c r="C23" s="66"/>
      <c r="D23" s="17" t="s">
        <v>13</v>
      </c>
      <c r="E23" s="12">
        <f t="shared" ref="E23:G23" si="7">SUM(E20,E17,E14,E11,E8)</f>
        <v>1611568430</v>
      </c>
      <c r="F23" s="12">
        <f t="shared" si="7"/>
        <v>7700000</v>
      </c>
      <c r="G23" s="12">
        <f t="shared" si="7"/>
        <v>0</v>
      </c>
      <c r="H23" s="41">
        <f t="shared" si="0"/>
        <v>1619268430</v>
      </c>
    </row>
    <row r="24" spans="1:8" s="4" customFormat="1" ht="20.100000000000001" customHeight="1" x14ac:dyDescent="0.3">
      <c r="A24" s="70"/>
      <c r="B24" s="68"/>
      <c r="C24" s="66"/>
      <c r="D24" s="17" t="s">
        <v>14</v>
      </c>
      <c r="E24" s="12">
        <f>E23-E22</f>
        <v>-7392330</v>
      </c>
      <c r="F24" s="12">
        <f t="shared" ref="F24:G24" si="8">F23-F22</f>
        <v>0</v>
      </c>
      <c r="G24" s="12">
        <f t="shared" si="8"/>
        <v>0</v>
      </c>
      <c r="H24" s="41">
        <f t="shared" si="0"/>
        <v>-7392330</v>
      </c>
    </row>
    <row r="25" spans="1:8" s="4" customFormat="1" ht="20.100000000000001" customHeight="1" x14ac:dyDescent="0.3">
      <c r="A25" s="70"/>
      <c r="B25" s="68" t="s">
        <v>34</v>
      </c>
      <c r="C25" s="68" t="s">
        <v>35</v>
      </c>
      <c r="D25" s="18" t="s">
        <v>12</v>
      </c>
      <c r="E25" s="16">
        <v>2400000</v>
      </c>
      <c r="F25" s="16">
        <v>3263360</v>
      </c>
      <c r="G25" s="16">
        <v>0</v>
      </c>
      <c r="H25" s="40">
        <f t="shared" si="0"/>
        <v>5663360</v>
      </c>
    </row>
    <row r="26" spans="1:8" s="4" customFormat="1" ht="20.100000000000001" customHeight="1" x14ac:dyDescent="0.3">
      <c r="A26" s="70"/>
      <c r="B26" s="68"/>
      <c r="C26" s="68"/>
      <c r="D26" s="18" t="s">
        <v>13</v>
      </c>
      <c r="E26" s="16">
        <v>811240</v>
      </c>
      <c r="F26" s="16">
        <v>3263360</v>
      </c>
      <c r="G26" s="16">
        <v>0</v>
      </c>
      <c r="H26" s="40">
        <f t="shared" si="0"/>
        <v>4074600</v>
      </c>
    </row>
    <row r="27" spans="1:8" s="4" customFormat="1" ht="20.100000000000001" customHeight="1" x14ac:dyDescent="0.3">
      <c r="A27" s="70"/>
      <c r="B27" s="68"/>
      <c r="C27" s="68"/>
      <c r="D27" s="18" t="s">
        <v>14</v>
      </c>
      <c r="E27" s="16">
        <f>E26-E25</f>
        <v>-1588760</v>
      </c>
      <c r="F27" s="16">
        <f t="shared" ref="F27:G27" si="9">F26-F25</f>
        <v>0</v>
      </c>
      <c r="G27" s="16">
        <f t="shared" si="9"/>
        <v>0</v>
      </c>
      <c r="H27" s="40">
        <f t="shared" si="0"/>
        <v>-1588760</v>
      </c>
    </row>
    <row r="28" spans="1:8" s="4" customFormat="1" ht="20.100000000000001" customHeight="1" x14ac:dyDescent="0.3">
      <c r="A28" s="70"/>
      <c r="B28" s="68"/>
      <c r="C28" s="68" t="s">
        <v>36</v>
      </c>
      <c r="D28" s="18" t="s">
        <v>12</v>
      </c>
      <c r="E28" s="16">
        <v>2401080</v>
      </c>
      <c r="F28" s="16">
        <v>0</v>
      </c>
      <c r="G28" s="16">
        <v>0</v>
      </c>
      <c r="H28" s="40">
        <f t="shared" si="0"/>
        <v>2401080</v>
      </c>
    </row>
    <row r="29" spans="1:8" s="4" customFormat="1" ht="20.100000000000001" customHeight="1" x14ac:dyDescent="0.3">
      <c r="A29" s="70"/>
      <c r="B29" s="68"/>
      <c r="C29" s="68"/>
      <c r="D29" s="18" t="s">
        <v>13</v>
      </c>
      <c r="E29" s="16">
        <v>2401080</v>
      </c>
      <c r="F29" s="16">
        <v>0</v>
      </c>
      <c r="G29" s="16">
        <v>0</v>
      </c>
      <c r="H29" s="40">
        <f t="shared" si="0"/>
        <v>2401080</v>
      </c>
    </row>
    <row r="30" spans="1:8" s="4" customFormat="1" ht="20.100000000000001" customHeight="1" x14ac:dyDescent="0.3">
      <c r="A30" s="70"/>
      <c r="B30" s="68"/>
      <c r="C30" s="68"/>
      <c r="D30" s="18" t="s">
        <v>14</v>
      </c>
      <c r="E30" s="16">
        <f>E29-E28</f>
        <v>0</v>
      </c>
      <c r="F30" s="16">
        <f t="shared" ref="F30:G30" si="10">F29-F28</f>
        <v>0</v>
      </c>
      <c r="G30" s="16">
        <f t="shared" si="10"/>
        <v>0</v>
      </c>
      <c r="H30" s="40">
        <f t="shared" si="0"/>
        <v>0</v>
      </c>
    </row>
    <row r="31" spans="1:8" s="4" customFormat="1" ht="20.100000000000001" customHeight="1" x14ac:dyDescent="0.3">
      <c r="A31" s="70"/>
      <c r="B31" s="68"/>
      <c r="C31" s="66" t="s">
        <v>62</v>
      </c>
      <c r="D31" s="17" t="s">
        <v>12</v>
      </c>
      <c r="E31" s="12">
        <f>SUM(E25,E28)</f>
        <v>4801080</v>
      </c>
      <c r="F31" s="12">
        <f t="shared" ref="F31:G31" si="11">SUM(F25,F28)</f>
        <v>3263360</v>
      </c>
      <c r="G31" s="12">
        <f t="shared" si="11"/>
        <v>0</v>
      </c>
      <c r="H31" s="41">
        <f t="shared" si="0"/>
        <v>8064440</v>
      </c>
    </row>
    <row r="32" spans="1:8" s="4" customFormat="1" ht="20.100000000000001" customHeight="1" x14ac:dyDescent="0.3">
      <c r="A32" s="70"/>
      <c r="B32" s="68"/>
      <c r="C32" s="66"/>
      <c r="D32" s="17" t="s">
        <v>13</v>
      </c>
      <c r="E32" s="12">
        <f t="shared" ref="E32:G32" si="12">SUM(E26,E29)</f>
        <v>3212320</v>
      </c>
      <c r="F32" s="12">
        <f t="shared" si="12"/>
        <v>3263360</v>
      </c>
      <c r="G32" s="12">
        <f t="shared" si="12"/>
        <v>0</v>
      </c>
      <c r="H32" s="41">
        <f t="shared" si="0"/>
        <v>6475680</v>
      </c>
    </row>
    <row r="33" spans="1:8" s="4" customFormat="1" ht="20.100000000000001" customHeight="1" x14ac:dyDescent="0.3">
      <c r="A33" s="70"/>
      <c r="B33" s="68"/>
      <c r="C33" s="66"/>
      <c r="D33" s="17" t="s">
        <v>14</v>
      </c>
      <c r="E33" s="12">
        <f>E32-E31</f>
        <v>-1588760</v>
      </c>
      <c r="F33" s="12">
        <f t="shared" ref="F33" si="13">F32-F31</f>
        <v>0</v>
      </c>
      <c r="G33" s="12">
        <f t="shared" ref="G33" si="14">G32-G31</f>
        <v>0</v>
      </c>
      <c r="H33" s="41">
        <f t="shared" si="0"/>
        <v>-1588760</v>
      </c>
    </row>
    <row r="34" spans="1:8" s="4" customFormat="1" ht="20.100000000000001" customHeight="1" x14ac:dyDescent="0.3">
      <c r="A34" s="70"/>
      <c r="B34" s="68" t="s">
        <v>37</v>
      </c>
      <c r="C34" s="68" t="s">
        <v>38</v>
      </c>
      <c r="D34" s="18" t="s">
        <v>12</v>
      </c>
      <c r="E34" s="16">
        <v>6675120</v>
      </c>
      <c r="F34" s="16">
        <v>0</v>
      </c>
      <c r="G34" s="16">
        <v>0</v>
      </c>
      <c r="H34" s="40">
        <f t="shared" si="0"/>
        <v>6675120</v>
      </c>
    </row>
    <row r="35" spans="1:8" s="4" customFormat="1" ht="20.100000000000001" customHeight="1" x14ac:dyDescent="0.3">
      <c r="A35" s="70"/>
      <c r="B35" s="68"/>
      <c r="C35" s="68"/>
      <c r="D35" s="18" t="s">
        <v>13</v>
      </c>
      <c r="E35" s="16">
        <v>6535270</v>
      </c>
      <c r="F35" s="16">
        <v>0</v>
      </c>
      <c r="G35" s="16">
        <v>0</v>
      </c>
      <c r="H35" s="40">
        <f t="shared" si="0"/>
        <v>6535270</v>
      </c>
    </row>
    <row r="36" spans="1:8" s="4" customFormat="1" ht="20.100000000000001" customHeight="1" x14ac:dyDescent="0.3">
      <c r="A36" s="70"/>
      <c r="B36" s="68"/>
      <c r="C36" s="68"/>
      <c r="D36" s="18" t="s">
        <v>14</v>
      </c>
      <c r="E36" s="16">
        <f>E35-E34</f>
        <v>-139850</v>
      </c>
      <c r="F36" s="16">
        <f t="shared" ref="F36:G36" si="15">F35-F34</f>
        <v>0</v>
      </c>
      <c r="G36" s="16">
        <f t="shared" si="15"/>
        <v>0</v>
      </c>
      <c r="H36" s="40">
        <f t="shared" si="0"/>
        <v>-139850</v>
      </c>
    </row>
    <row r="37" spans="1:8" s="4" customFormat="1" ht="20.100000000000001" customHeight="1" x14ac:dyDescent="0.3">
      <c r="A37" s="70"/>
      <c r="B37" s="68"/>
      <c r="C37" s="68" t="s">
        <v>39</v>
      </c>
      <c r="D37" s="18" t="s">
        <v>12</v>
      </c>
      <c r="E37" s="16">
        <v>46785110</v>
      </c>
      <c r="F37" s="16">
        <v>0</v>
      </c>
      <c r="G37" s="16">
        <v>0</v>
      </c>
      <c r="H37" s="40">
        <f t="shared" si="0"/>
        <v>46785110</v>
      </c>
    </row>
    <row r="38" spans="1:8" s="4" customFormat="1" ht="20.100000000000001" customHeight="1" x14ac:dyDescent="0.3">
      <c r="A38" s="70"/>
      <c r="B38" s="68"/>
      <c r="C38" s="68"/>
      <c r="D38" s="18" t="s">
        <v>13</v>
      </c>
      <c r="E38" s="16">
        <v>46660950</v>
      </c>
      <c r="F38" s="16">
        <v>0</v>
      </c>
      <c r="G38" s="16">
        <v>0</v>
      </c>
      <c r="H38" s="40">
        <f t="shared" si="0"/>
        <v>46660950</v>
      </c>
    </row>
    <row r="39" spans="1:8" s="4" customFormat="1" ht="20.100000000000001" customHeight="1" x14ac:dyDescent="0.3">
      <c r="A39" s="70"/>
      <c r="B39" s="68"/>
      <c r="C39" s="68"/>
      <c r="D39" s="18" t="s">
        <v>14</v>
      </c>
      <c r="E39" s="16">
        <f>E38-E37</f>
        <v>-124160</v>
      </c>
      <c r="F39" s="16">
        <f t="shared" ref="F39:G39" si="16">F38-F37</f>
        <v>0</v>
      </c>
      <c r="G39" s="16">
        <f t="shared" si="16"/>
        <v>0</v>
      </c>
      <c r="H39" s="40">
        <f t="shared" si="0"/>
        <v>-124160</v>
      </c>
    </row>
    <row r="40" spans="1:8" s="4" customFormat="1" ht="20.100000000000001" customHeight="1" x14ac:dyDescent="0.3">
      <c r="A40" s="70"/>
      <c r="B40" s="68"/>
      <c r="C40" s="68" t="s">
        <v>40</v>
      </c>
      <c r="D40" s="18" t="s">
        <v>12</v>
      </c>
      <c r="E40" s="16">
        <v>27868030</v>
      </c>
      <c r="F40" s="16">
        <v>0</v>
      </c>
      <c r="G40" s="16">
        <v>0</v>
      </c>
      <c r="H40" s="40">
        <f t="shared" si="0"/>
        <v>27868030</v>
      </c>
    </row>
    <row r="41" spans="1:8" s="4" customFormat="1" ht="20.100000000000001" customHeight="1" x14ac:dyDescent="0.3">
      <c r="A41" s="70"/>
      <c r="B41" s="68"/>
      <c r="C41" s="68"/>
      <c r="D41" s="18" t="s">
        <v>13</v>
      </c>
      <c r="E41" s="16">
        <v>27660880</v>
      </c>
      <c r="F41" s="16">
        <v>0</v>
      </c>
      <c r="G41" s="16">
        <v>0</v>
      </c>
      <c r="H41" s="40">
        <f t="shared" si="0"/>
        <v>27660880</v>
      </c>
    </row>
    <row r="42" spans="1:8" s="4" customFormat="1" ht="20.100000000000001" customHeight="1" x14ac:dyDescent="0.3">
      <c r="A42" s="70"/>
      <c r="B42" s="68"/>
      <c r="C42" s="68"/>
      <c r="D42" s="18" t="s">
        <v>14</v>
      </c>
      <c r="E42" s="16">
        <f>E41-E40</f>
        <v>-207150</v>
      </c>
      <c r="F42" s="16">
        <f t="shared" ref="F42:G42" si="17">F41-F40</f>
        <v>0</v>
      </c>
      <c r="G42" s="16">
        <f t="shared" si="17"/>
        <v>0</v>
      </c>
      <c r="H42" s="40">
        <f t="shared" si="0"/>
        <v>-207150</v>
      </c>
    </row>
    <row r="43" spans="1:8" s="4" customFormat="1" ht="20.100000000000001" customHeight="1" x14ac:dyDescent="0.3">
      <c r="A43" s="70"/>
      <c r="B43" s="68"/>
      <c r="C43" s="68" t="s">
        <v>41</v>
      </c>
      <c r="D43" s="18" t="s">
        <v>12</v>
      </c>
      <c r="E43" s="16">
        <v>4728640</v>
      </c>
      <c r="F43" s="16">
        <v>610000</v>
      </c>
      <c r="G43" s="16">
        <v>0</v>
      </c>
      <c r="H43" s="40">
        <f t="shared" si="0"/>
        <v>5338640</v>
      </c>
    </row>
    <row r="44" spans="1:8" s="4" customFormat="1" ht="20.100000000000001" customHeight="1" x14ac:dyDescent="0.3">
      <c r="A44" s="70"/>
      <c r="B44" s="68"/>
      <c r="C44" s="68"/>
      <c r="D44" s="18" t="s">
        <v>13</v>
      </c>
      <c r="E44" s="16">
        <v>4709710</v>
      </c>
      <c r="F44" s="16">
        <v>610000</v>
      </c>
      <c r="G44" s="16">
        <v>0</v>
      </c>
      <c r="H44" s="40">
        <f t="shared" si="0"/>
        <v>5319710</v>
      </c>
    </row>
    <row r="45" spans="1:8" s="4" customFormat="1" ht="20.100000000000001" customHeight="1" x14ac:dyDescent="0.3">
      <c r="A45" s="70"/>
      <c r="B45" s="68"/>
      <c r="C45" s="68"/>
      <c r="D45" s="18" t="s">
        <v>14</v>
      </c>
      <c r="E45" s="16">
        <f>E44-E43</f>
        <v>-18930</v>
      </c>
      <c r="F45" s="16">
        <f t="shared" ref="F45:G45" si="18">F44-F43</f>
        <v>0</v>
      </c>
      <c r="G45" s="16">
        <f t="shared" si="18"/>
        <v>0</v>
      </c>
      <c r="H45" s="40">
        <f t="shared" si="0"/>
        <v>-18930</v>
      </c>
    </row>
    <row r="46" spans="1:8" s="4" customFormat="1" ht="20.100000000000001" customHeight="1" x14ac:dyDescent="0.3">
      <c r="A46" s="70"/>
      <c r="B46" s="68"/>
      <c r="C46" s="68" t="s">
        <v>42</v>
      </c>
      <c r="D46" s="18" t="s">
        <v>12</v>
      </c>
      <c r="E46" s="16">
        <v>1969700</v>
      </c>
      <c r="F46" s="16">
        <v>0</v>
      </c>
      <c r="G46" s="16">
        <v>0</v>
      </c>
      <c r="H46" s="40">
        <f t="shared" si="0"/>
        <v>1969700</v>
      </c>
    </row>
    <row r="47" spans="1:8" s="4" customFormat="1" ht="20.100000000000001" customHeight="1" x14ac:dyDescent="0.3">
      <c r="A47" s="70"/>
      <c r="B47" s="68"/>
      <c r="C47" s="68"/>
      <c r="D47" s="18" t="s">
        <v>13</v>
      </c>
      <c r="E47" s="16">
        <v>1969700</v>
      </c>
      <c r="F47" s="16">
        <v>0</v>
      </c>
      <c r="G47" s="16">
        <v>0</v>
      </c>
      <c r="H47" s="40">
        <f t="shared" si="0"/>
        <v>1969700</v>
      </c>
    </row>
    <row r="48" spans="1:8" s="4" customFormat="1" ht="20.100000000000001" customHeight="1" x14ac:dyDescent="0.3">
      <c r="A48" s="70"/>
      <c r="B48" s="68"/>
      <c r="C48" s="68"/>
      <c r="D48" s="18" t="s">
        <v>14</v>
      </c>
      <c r="E48" s="16">
        <f>E47-E46</f>
        <v>0</v>
      </c>
      <c r="F48" s="16">
        <f t="shared" ref="F48:G48" si="19">F47-F46</f>
        <v>0</v>
      </c>
      <c r="G48" s="16">
        <f t="shared" si="19"/>
        <v>0</v>
      </c>
      <c r="H48" s="40">
        <f t="shared" si="0"/>
        <v>0</v>
      </c>
    </row>
    <row r="49" spans="1:8" s="4" customFormat="1" ht="20.100000000000001" customHeight="1" x14ac:dyDescent="0.3">
      <c r="A49" s="70"/>
      <c r="B49" s="68"/>
      <c r="C49" s="68" t="s">
        <v>43</v>
      </c>
      <c r="D49" s="18" t="s">
        <v>12</v>
      </c>
      <c r="E49" s="16">
        <v>14469330</v>
      </c>
      <c r="F49" s="16">
        <v>4326640</v>
      </c>
      <c r="G49" s="16">
        <v>0</v>
      </c>
      <c r="H49" s="40">
        <f t="shared" si="0"/>
        <v>18795970</v>
      </c>
    </row>
    <row r="50" spans="1:8" s="4" customFormat="1" ht="20.100000000000001" customHeight="1" x14ac:dyDescent="0.3">
      <c r="A50" s="70"/>
      <c r="B50" s="68"/>
      <c r="C50" s="68"/>
      <c r="D50" s="18" t="s">
        <v>13</v>
      </c>
      <c r="E50" s="16">
        <v>14469330</v>
      </c>
      <c r="F50" s="16">
        <v>4326640</v>
      </c>
      <c r="G50" s="16">
        <v>0</v>
      </c>
      <c r="H50" s="40">
        <f t="shared" si="0"/>
        <v>18795970</v>
      </c>
    </row>
    <row r="51" spans="1:8" s="4" customFormat="1" ht="20.100000000000001" customHeight="1" x14ac:dyDescent="0.3">
      <c r="A51" s="70"/>
      <c r="B51" s="68"/>
      <c r="C51" s="68"/>
      <c r="D51" s="18" t="s">
        <v>14</v>
      </c>
      <c r="E51" s="16">
        <f>E50-E49</f>
        <v>0</v>
      </c>
      <c r="F51" s="16">
        <f t="shared" ref="F51:G51" si="20">F50-F49</f>
        <v>0</v>
      </c>
      <c r="G51" s="16">
        <f t="shared" si="20"/>
        <v>0</v>
      </c>
      <c r="H51" s="40">
        <f t="shared" si="0"/>
        <v>0</v>
      </c>
    </row>
    <row r="52" spans="1:8" s="4" customFormat="1" ht="20.100000000000001" customHeight="1" x14ac:dyDescent="0.3">
      <c r="A52" s="70"/>
      <c r="B52" s="68"/>
      <c r="C52" s="66" t="s">
        <v>62</v>
      </c>
      <c r="D52" s="17" t="s">
        <v>12</v>
      </c>
      <c r="E52" s="12">
        <f>SUM(E34,E37,E40,E43,E46,E49)</f>
        <v>102495930</v>
      </c>
      <c r="F52" s="12">
        <f t="shared" ref="F52:G52" si="21">SUM(F34,F37,F40,F43,F46,F49)</f>
        <v>4936640</v>
      </c>
      <c r="G52" s="12">
        <f t="shared" si="21"/>
        <v>0</v>
      </c>
      <c r="H52" s="41">
        <f t="shared" si="0"/>
        <v>107432570</v>
      </c>
    </row>
    <row r="53" spans="1:8" s="4" customFormat="1" ht="20.100000000000001" customHeight="1" x14ac:dyDescent="0.3">
      <c r="A53" s="70"/>
      <c r="B53" s="68"/>
      <c r="C53" s="66"/>
      <c r="D53" s="17" t="s">
        <v>13</v>
      </c>
      <c r="E53" s="12">
        <f t="shared" ref="E53:G53" si="22">SUM(E35,E38,E41,E44,E47,E50)</f>
        <v>102005840</v>
      </c>
      <c r="F53" s="12">
        <f t="shared" si="22"/>
        <v>4936640</v>
      </c>
      <c r="G53" s="12">
        <f t="shared" si="22"/>
        <v>0</v>
      </c>
      <c r="H53" s="41">
        <f t="shared" si="0"/>
        <v>106942480</v>
      </c>
    </row>
    <row r="54" spans="1:8" s="4" customFormat="1" ht="20.100000000000001" customHeight="1" x14ac:dyDescent="0.3">
      <c r="A54" s="70"/>
      <c r="B54" s="68"/>
      <c r="C54" s="66"/>
      <c r="D54" s="17" t="s">
        <v>14</v>
      </c>
      <c r="E54" s="12">
        <f>E53-E52</f>
        <v>-490090</v>
      </c>
      <c r="F54" s="12">
        <f t="shared" ref="F54" si="23">F53-F52</f>
        <v>0</v>
      </c>
      <c r="G54" s="12">
        <f t="shared" ref="G54" si="24">G53-G52</f>
        <v>0</v>
      </c>
      <c r="H54" s="41">
        <f t="shared" si="0"/>
        <v>-490090</v>
      </c>
    </row>
    <row r="55" spans="1:8" s="4" customFormat="1" ht="20.100000000000001" customHeight="1" x14ac:dyDescent="0.3">
      <c r="A55" s="70"/>
      <c r="B55" s="67" t="s">
        <v>53</v>
      </c>
      <c r="C55" s="67"/>
      <c r="D55" s="15" t="s">
        <v>12</v>
      </c>
      <c r="E55" s="20">
        <f>SUM(E22,E31,E52)</f>
        <v>1726257770</v>
      </c>
      <c r="F55" s="20">
        <f t="shared" ref="F55:G55" si="25">SUM(F22,F31,F52)</f>
        <v>15900000</v>
      </c>
      <c r="G55" s="20">
        <f t="shared" si="25"/>
        <v>0</v>
      </c>
      <c r="H55" s="42">
        <f t="shared" si="0"/>
        <v>1742157770</v>
      </c>
    </row>
    <row r="56" spans="1:8" s="4" customFormat="1" ht="20.100000000000001" customHeight="1" x14ac:dyDescent="0.3">
      <c r="A56" s="70"/>
      <c r="B56" s="67"/>
      <c r="C56" s="67"/>
      <c r="D56" s="15" t="s">
        <v>13</v>
      </c>
      <c r="E56" s="20">
        <f t="shared" ref="E56:G56" si="26">SUM(E23,E32,E53)</f>
        <v>1716786590</v>
      </c>
      <c r="F56" s="20">
        <f t="shared" si="26"/>
        <v>15900000</v>
      </c>
      <c r="G56" s="20">
        <f t="shared" si="26"/>
        <v>0</v>
      </c>
      <c r="H56" s="42">
        <f t="shared" si="0"/>
        <v>1732686590</v>
      </c>
    </row>
    <row r="57" spans="1:8" s="4" customFormat="1" ht="20.100000000000001" customHeight="1" x14ac:dyDescent="0.3">
      <c r="A57" s="70"/>
      <c r="B57" s="67"/>
      <c r="C57" s="67"/>
      <c r="D57" s="15" t="s">
        <v>14</v>
      </c>
      <c r="E57" s="20">
        <f>E56-E55</f>
        <v>-9471180</v>
      </c>
      <c r="F57" s="20">
        <f t="shared" ref="F57:G57" si="27">F56-F55</f>
        <v>0</v>
      </c>
      <c r="G57" s="20">
        <f t="shared" si="27"/>
        <v>0</v>
      </c>
      <c r="H57" s="42">
        <f t="shared" si="0"/>
        <v>-9471180</v>
      </c>
    </row>
    <row r="58" spans="1:8" s="4" customFormat="1" ht="20.100000000000001" customHeight="1" x14ac:dyDescent="0.3">
      <c r="A58" s="56" t="s">
        <v>44</v>
      </c>
      <c r="B58" s="58" t="s">
        <v>45</v>
      </c>
      <c r="C58" s="77" t="s">
        <v>46</v>
      </c>
      <c r="D58" s="18" t="s">
        <v>12</v>
      </c>
      <c r="E58" s="16">
        <v>0</v>
      </c>
      <c r="F58" s="16">
        <v>0</v>
      </c>
      <c r="G58" s="16">
        <v>0</v>
      </c>
      <c r="H58" s="40">
        <f t="shared" si="0"/>
        <v>0</v>
      </c>
    </row>
    <row r="59" spans="1:8" s="4" customFormat="1" ht="20.100000000000001" customHeight="1" x14ac:dyDescent="0.3">
      <c r="A59" s="56"/>
      <c r="B59" s="58"/>
      <c r="C59" s="78"/>
      <c r="D59" s="18" t="s">
        <v>13</v>
      </c>
      <c r="E59" s="16">
        <v>0</v>
      </c>
      <c r="F59" s="16">
        <v>0</v>
      </c>
      <c r="G59" s="16">
        <v>0</v>
      </c>
      <c r="H59" s="40">
        <f t="shared" si="0"/>
        <v>0</v>
      </c>
    </row>
    <row r="60" spans="1:8" s="4" customFormat="1" ht="20.100000000000001" customHeight="1" x14ac:dyDescent="0.3">
      <c r="A60" s="56"/>
      <c r="B60" s="58"/>
      <c r="C60" s="79"/>
      <c r="D60" s="18" t="s">
        <v>14</v>
      </c>
      <c r="E60" s="16">
        <f>E59-E58</f>
        <v>0</v>
      </c>
      <c r="F60" s="16">
        <f t="shared" ref="F60:G60" si="28">F59-F58</f>
        <v>0</v>
      </c>
      <c r="G60" s="16">
        <f t="shared" si="28"/>
        <v>0</v>
      </c>
      <c r="H60" s="40">
        <f t="shared" si="0"/>
        <v>0</v>
      </c>
    </row>
    <row r="61" spans="1:8" s="4" customFormat="1" ht="20.100000000000001" customHeight="1" x14ac:dyDescent="0.3">
      <c r="A61" s="56"/>
      <c r="B61" s="58"/>
      <c r="C61" s="68" t="s">
        <v>47</v>
      </c>
      <c r="D61" s="18" t="s">
        <v>12</v>
      </c>
      <c r="E61" s="16">
        <v>8980170</v>
      </c>
      <c r="F61" s="16">
        <v>0</v>
      </c>
      <c r="G61" s="16">
        <v>0</v>
      </c>
      <c r="H61" s="40">
        <f t="shared" si="0"/>
        <v>8980170</v>
      </c>
    </row>
    <row r="62" spans="1:8" s="4" customFormat="1" ht="20.100000000000001" customHeight="1" x14ac:dyDescent="0.3">
      <c r="A62" s="56"/>
      <c r="B62" s="58"/>
      <c r="C62" s="68"/>
      <c r="D62" s="18" t="s">
        <v>13</v>
      </c>
      <c r="E62" s="16">
        <v>8980170</v>
      </c>
      <c r="F62" s="16">
        <v>0</v>
      </c>
      <c r="G62" s="16">
        <v>0</v>
      </c>
      <c r="H62" s="40">
        <f t="shared" si="0"/>
        <v>8980170</v>
      </c>
    </row>
    <row r="63" spans="1:8" s="4" customFormat="1" ht="20.100000000000001" customHeight="1" x14ac:dyDescent="0.3">
      <c r="A63" s="56"/>
      <c r="B63" s="58"/>
      <c r="C63" s="68"/>
      <c r="D63" s="18" t="s">
        <v>14</v>
      </c>
      <c r="E63" s="16">
        <f>E62-E61</f>
        <v>0</v>
      </c>
      <c r="F63" s="16">
        <f t="shared" ref="F63:G63" si="29">F62-F61</f>
        <v>0</v>
      </c>
      <c r="G63" s="16">
        <f t="shared" si="29"/>
        <v>0</v>
      </c>
      <c r="H63" s="40">
        <f t="shared" si="0"/>
        <v>0</v>
      </c>
    </row>
    <row r="64" spans="1:8" s="4" customFormat="1" ht="20.100000000000001" customHeight="1" x14ac:dyDescent="0.3">
      <c r="A64" s="56"/>
      <c r="B64" s="58"/>
      <c r="C64" s="68" t="s">
        <v>48</v>
      </c>
      <c r="D64" s="18" t="s">
        <v>12</v>
      </c>
      <c r="E64" s="16">
        <v>0</v>
      </c>
      <c r="F64" s="16">
        <v>0</v>
      </c>
      <c r="G64" s="16">
        <v>0</v>
      </c>
      <c r="H64" s="40">
        <f t="shared" si="0"/>
        <v>0</v>
      </c>
    </row>
    <row r="65" spans="1:8" s="4" customFormat="1" ht="20.100000000000001" customHeight="1" x14ac:dyDescent="0.3">
      <c r="A65" s="56"/>
      <c r="B65" s="58"/>
      <c r="C65" s="68"/>
      <c r="D65" s="18" t="s">
        <v>13</v>
      </c>
      <c r="E65" s="16">
        <v>0</v>
      </c>
      <c r="F65" s="16">
        <v>0</v>
      </c>
      <c r="G65" s="16">
        <v>0</v>
      </c>
      <c r="H65" s="40">
        <f t="shared" si="0"/>
        <v>0</v>
      </c>
    </row>
    <row r="66" spans="1:8" s="4" customFormat="1" ht="20.100000000000001" customHeight="1" x14ac:dyDescent="0.3">
      <c r="A66" s="56"/>
      <c r="B66" s="58"/>
      <c r="C66" s="68"/>
      <c r="D66" s="18" t="s">
        <v>14</v>
      </c>
      <c r="E66" s="16">
        <f>E65-E64</f>
        <v>0</v>
      </c>
      <c r="F66" s="16">
        <f t="shared" ref="F66:G66" si="30">F65-F64</f>
        <v>0</v>
      </c>
      <c r="G66" s="16">
        <f t="shared" si="30"/>
        <v>0</v>
      </c>
      <c r="H66" s="40">
        <f t="shared" si="0"/>
        <v>0</v>
      </c>
    </row>
    <row r="67" spans="1:8" s="4" customFormat="1" ht="20.100000000000001" customHeight="1" x14ac:dyDescent="0.3">
      <c r="A67" s="56"/>
      <c r="B67" s="58"/>
      <c r="C67" s="66" t="s">
        <v>62</v>
      </c>
      <c r="D67" s="17" t="s">
        <v>12</v>
      </c>
      <c r="E67" s="12">
        <f t="shared" ref="E67:G68" si="31">SUM(E64,E61,E58)</f>
        <v>8980170</v>
      </c>
      <c r="F67" s="12">
        <f t="shared" si="31"/>
        <v>0</v>
      </c>
      <c r="G67" s="12">
        <f t="shared" si="31"/>
        <v>0</v>
      </c>
      <c r="H67" s="41">
        <f t="shared" si="0"/>
        <v>8980170</v>
      </c>
    </row>
    <row r="68" spans="1:8" s="4" customFormat="1" ht="20.100000000000001" customHeight="1" x14ac:dyDescent="0.3">
      <c r="A68" s="56"/>
      <c r="B68" s="58"/>
      <c r="C68" s="66"/>
      <c r="D68" s="17" t="s">
        <v>13</v>
      </c>
      <c r="E68" s="12">
        <f t="shared" si="31"/>
        <v>8980170</v>
      </c>
      <c r="F68" s="12">
        <f t="shared" si="31"/>
        <v>0</v>
      </c>
      <c r="G68" s="12">
        <f t="shared" si="31"/>
        <v>0</v>
      </c>
      <c r="H68" s="41">
        <f t="shared" si="0"/>
        <v>8980170</v>
      </c>
    </row>
    <row r="69" spans="1:8" s="4" customFormat="1" ht="20.100000000000001" customHeight="1" x14ac:dyDescent="0.3">
      <c r="A69" s="56"/>
      <c r="B69" s="58"/>
      <c r="C69" s="66"/>
      <c r="D69" s="17" t="s">
        <v>14</v>
      </c>
      <c r="E69" s="12">
        <f>E68-E67</f>
        <v>0</v>
      </c>
      <c r="F69" s="12">
        <f t="shared" ref="F69:G69" si="32">F68-F67</f>
        <v>0</v>
      </c>
      <c r="G69" s="12">
        <f t="shared" si="32"/>
        <v>0</v>
      </c>
      <c r="H69" s="41">
        <f t="shared" ref="H69" si="33">SUM(E69:G69)</f>
        <v>0</v>
      </c>
    </row>
    <row r="70" spans="1:8" s="4" customFormat="1" ht="20.100000000000001" customHeight="1" x14ac:dyDescent="0.3">
      <c r="A70" s="56"/>
      <c r="B70" s="67" t="s">
        <v>53</v>
      </c>
      <c r="C70" s="67"/>
      <c r="D70" s="15" t="s">
        <v>12</v>
      </c>
      <c r="E70" s="20">
        <f>SUM(E67)</f>
        <v>8980170</v>
      </c>
      <c r="F70" s="20">
        <f t="shared" ref="F70:G70" si="34">SUM(F67)</f>
        <v>0</v>
      </c>
      <c r="G70" s="20">
        <f t="shared" si="34"/>
        <v>0</v>
      </c>
      <c r="H70" s="42">
        <f t="shared" si="0"/>
        <v>8980170</v>
      </c>
    </row>
    <row r="71" spans="1:8" s="4" customFormat="1" ht="20.100000000000001" customHeight="1" x14ac:dyDescent="0.3">
      <c r="A71" s="56"/>
      <c r="B71" s="67"/>
      <c r="C71" s="67"/>
      <c r="D71" s="15" t="s">
        <v>13</v>
      </c>
      <c r="E71" s="20">
        <f t="shared" ref="E71:G71" si="35">SUM(E68)</f>
        <v>8980170</v>
      </c>
      <c r="F71" s="20">
        <f t="shared" si="35"/>
        <v>0</v>
      </c>
      <c r="G71" s="20">
        <f t="shared" si="35"/>
        <v>0</v>
      </c>
      <c r="H71" s="42">
        <f t="shared" si="0"/>
        <v>8980170</v>
      </c>
    </row>
    <row r="72" spans="1:8" s="4" customFormat="1" ht="20.100000000000001" customHeight="1" x14ac:dyDescent="0.3">
      <c r="A72" s="56"/>
      <c r="B72" s="67"/>
      <c r="C72" s="67"/>
      <c r="D72" s="15" t="s">
        <v>14</v>
      </c>
      <c r="E72" s="20">
        <f>E71-E70</f>
        <v>0</v>
      </c>
      <c r="F72" s="20">
        <f>F71-F70</f>
        <v>0</v>
      </c>
      <c r="G72" s="20">
        <f>G71-G70</f>
        <v>0</v>
      </c>
      <c r="H72" s="42">
        <f t="shared" ref="H72:H93" si="36">SUM(E72:G72)</f>
        <v>0</v>
      </c>
    </row>
    <row r="73" spans="1:8" s="4" customFormat="1" ht="20.100000000000001" customHeight="1" x14ac:dyDescent="0.3">
      <c r="A73" s="56" t="s">
        <v>49</v>
      </c>
      <c r="B73" s="58" t="s">
        <v>50</v>
      </c>
      <c r="C73" s="65" t="s">
        <v>51</v>
      </c>
      <c r="D73" s="16" t="s">
        <v>12</v>
      </c>
      <c r="E73" s="16">
        <v>3692470060</v>
      </c>
      <c r="F73" s="16">
        <v>5400000</v>
      </c>
      <c r="G73" s="16">
        <f>14778715+1062</f>
        <v>14779777</v>
      </c>
      <c r="H73" s="43">
        <f t="shared" si="36"/>
        <v>3712649837</v>
      </c>
    </row>
    <row r="74" spans="1:8" s="4" customFormat="1" ht="20.100000000000001" customHeight="1" x14ac:dyDescent="0.3">
      <c r="A74" s="56"/>
      <c r="B74" s="58"/>
      <c r="C74" s="65"/>
      <c r="D74" s="16" t="s">
        <v>13</v>
      </c>
      <c r="E74" s="16">
        <v>3034089674</v>
      </c>
      <c r="F74" s="16">
        <v>5400000</v>
      </c>
      <c r="G74" s="16">
        <v>12930060</v>
      </c>
      <c r="H74" s="43">
        <f t="shared" si="36"/>
        <v>3052419734</v>
      </c>
    </row>
    <row r="75" spans="1:8" s="4" customFormat="1" ht="20.100000000000001" customHeight="1" x14ac:dyDescent="0.3">
      <c r="A75" s="56"/>
      <c r="B75" s="58"/>
      <c r="C75" s="65"/>
      <c r="D75" s="16" t="s">
        <v>14</v>
      </c>
      <c r="E75" s="16">
        <f>E74-E73</f>
        <v>-658380386</v>
      </c>
      <c r="F75" s="16">
        <f t="shared" ref="F75:G75" si="37">F74-F73</f>
        <v>0</v>
      </c>
      <c r="G75" s="16">
        <f t="shared" si="37"/>
        <v>-1849717</v>
      </c>
      <c r="H75" s="43">
        <f t="shared" si="36"/>
        <v>-660230103</v>
      </c>
    </row>
    <row r="76" spans="1:8" s="4" customFormat="1" ht="20.100000000000001" customHeight="1" x14ac:dyDescent="0.3">
      <c r="A76" s="56"/>
      <c r="B76" s="58"/>
      <c r="C76" s="66" t="s">
        <v>62</v>
      </c>
      <c r="D76" s="12" t="s">
        <v>12</v>
      </c>
      <c r="E76" s="12">
        <f t="shared" ref="E76:G77" si="38">SUM(E73)</f>
        <v>3692470060</v>
      </c>
      <c r="F76" s="12">
        <f t="shared" ref="F76:G76" si="39">SUM(F73)</f>
        <v>5400000</v>
      </c>
      <c r="G76" s="12">
        <f t="shared" si="39"/>
        <v>14779777</v>
      </c>
      <c r="H76" s="44">
        <f t="shared" si="36"/>
        <v>3712649837</v>
      </c>
    </row>
    <row r="77" spans="1:8" s="4" customFormat="1" ht="20.100000000000001" customHeight="1" x14ac:dyDescent="0.3">
      <c r="A77" s="56"/>
      <c r="B77" s="58"/>
      <c r="C77" s="66"/>
      <c r="D77" s="12" t="s">
        <v>13</v>
      </c>
      <c r="E77" s="12">
        <f t="shared" ref="E77" si="40">SUM(E74)</f>
        <v>3034089674</v>
      </c>
      <c r="F77" s="12">
        <f t="shared" si="38"/>
        <v>5400000</v>
      </c>
      <c r="G77" s="12">
        <f t="shared" si="38"/>
        <v>12930060</v>
      </c>
      <c r="H77" s="44">
        <f t="shared" si="36"/>
        <v>3052419734</v>
      </c>
    </row>
    <row r="78" spans="1:8" s="4" customFormat="1" ht="20.100000000000001" customHeight="1" x14ac:dyDescent="0.3">
      <c r="A78" s="56"/>
      <c r="B78" s="58"/>
      <c r="C78" s="66"/>
      <c r="D78" s="12" t="s">
        <v>14</v>
      </c>
      <c r="E78" s="12">
        <f>E77-E76</f>
        <v>-658380386</v>
      </c>
      <c r="F78" s="12">
        <f>F77-F76</f>
        <v>0</v>
      </c>
      <c r="G78" s="12">
        <f>G77-G76</f>
        <v>-1849717</v>
      </c>
      <c r="H78" s="44">
        <f t="shared" si="36"/>
        <v>-660230103</v>
      </c>
    </row>
    <row r="79" spans="1:8" s="4" customFormat="1" ht="20.100000000000001" customHeight="1" x14ac:dyDescent="0.3">
      <c r="A79" s="56"/>
      <c r="B79" s="59" t="s">
        <v>53</v>
      </c>
      <c r="C79" s="59"/>
      <c r="D79" s="20" t="s">
        <v>12</v>
      </c>
      <c r="E79" s="20">
        <f>SUM(E76)</f>
        <v>3692470060</v>
      </c>
      <c r="F79" s="20">
        <f t="shared" ref="F79:G79" si="41">SUM(F76)</f>
        <v>5400000</v>
      </c>
      <c r="G79" s="20">
        <f t="shared" si="41"/>
        <v>14779777</v>
      </c>
      <c r="H79" s="45">
        <f t="shared" si="36"/>
        <v>3712649837</v>
      </c>
    </row>
    <row r="80" spans="1:8" s="4" customFormat="1" ht="20.100000000000001" customHeight="1" x14ac:dyDescent="0.3">
      <c r="A80" s="56"/>
      <c r="B80" s="59"/>
      <c r="C80" s="59"/>
      <c r="D80" s="20" t="s">
        <v>13</v>
      </c>
      <c r="E80" s="20">
        <f t="shared" ref="E80:G80" si="42">SUM(E77)</f>
        <v>3034089674</v>
      </c>
      <c r="F80" s="20">
        <f t="shared" si="42"/>
        <v>5400000</v>
      </c>
      <c r="G80" s="20">
        <f t="shared" si="42"/>
        <v>12930060</v>
      </c>
      <c r="H80" s="45">
        <f t="shared" si="36"/>
        <v>3052419734</v>
      </c>
    </row>
    <row r="81" spans="1:8" s="4" customFormat="1" ht="20.100000000000001" customHeight="1" x14ac:dyDescent="0.3">
      <c r="A81" s="56"/>
      <c r="B81" s="59"/>
      <c r="C81" s="59"/>
      <c r="D81" s="20" t="s">
        <v>14</v>
      </c>
      <c r="E81" s="20">
        <f>E80-E79</f>
        <v>-658380386</v>
      </c>
      <c r="F81" s="20">
        <f t="shared" ref="F81:G81" si="43">F80-F79</f>
        <v>0</v>
      </c>
      <c r="G81" s="20">
        <f t="shared" si="43"/>
        <v>-1849717</v>
      </c>
      <c r="H81" s="45">
        <f>SUM(E81:G81)</f>
        <v>-660230103</v>
      </c>
    </row>
    <row r="82" spans="1:8" s="4" customFormat="1" ht="20.100000000000001" customHeight="1" x14ac:dyDescent="0.3">
      <c r="A82" s="56" t="s">
        <v>56</v>
      </c>
      <c r="B82" s="58" t="s">
        <v>56</v>
      </c>
      <c r="C82" s="65" t="s">
        <v>57</v>
      </c>
      <c r="D82" s="18" t="s">
        <v>12</v>
      </c>
      <c r="E82" s="16">
        <v>262583427</v>
      </c>
      <c r="F82" s="16">
        <v>0</v>
      </c>
      <c r="G82" s="16">
        <v>0</v>
      </c>
      <c r="H82" s="40">
        <f t="shared" si="36"/>
        <v>262583427</v>
      </c>
    </row>
    <row r="83" spans="1:8" s="4" customFormat="1" ht="20.100000000000001" customHeight="1" x14ac:dyDescent="0.3">
      <c r="A83" s="56"/>
      <c r="B83" s="58"/>
      <c r="C83" s="65"/>
      <c r="D83" s="18" t="s">
        <v>13</v>
      </c>
      <c r="E83" s="16">
        <v>262583427</v>
      </c>
      <c r="F83" s="16">
        <v>0</v>
      </c>
      <c r="G83" s="16">
        <v>0</v>
      </c>
      <c r="H83" s="40">
        <f t="shared" si="36"/>
        <v>262583427</v>
      </c>
    </row>
    <row r="84" spans="1:8" s="4" customFormat="1" ht="20.100000000000001" customHeight="1" x14ac:dyDescent="0.3">
      <c r="A84" s="56"/>
      <c r="B84" s="58"/>
      <c r="C84" s="65"/>
      <c r="D84" s="18" t="s">
        <v>14</v>
      </c>
      <c r="E84" s="16">
        <f>E83-E82</f>
        <v>0</v>
      </c>
      <c r="F84" s="16">
        <f t="shared" ref="F84:G84" si="44">F83-F82</f>
        <v>0</v>
      </c>
      <c r="G84" s="16">
        <f t="shared" si="44"/>
        <v>0</v>
      </c>
      <c r="H84" s="40">
        <f t="shared" si="36"/>
        <v>0</v>
      </c>
    </row>
    <row r="85" spans="1:8" s="4" customFormat="1" ht="20.100000000000001" customHeight="1" x14ac:dyDescent="0.3">
      <c r="A85" s="56"/>
      <c r="B85" s="58"/>
      <c r="C85" s="65" t="s">
        <v>52</v>
      </c>
      <c r="D85" s="18" t="s">
        <v>12</v>
      </c>
      <c r="E85" s="16">
        <f>62106+63593</f>
        <v>125699</v>
      </c>
      <c r="F85" s="16">
        <v>0</v>
      </c>
      <c r="G85" s="16">
        <v>0</v>
      </c>
      <c r="H85" s="40">
        <f t="shared" ref="H85:H87" si="45">SUM(E85:G85)</f>
        <v>125699</v>
      </c>
    </row>
    <row r="86" spans="1:8" s="4" customFormat="1" ht="20.100000000000001" customHeight="1" x14ac:dyDescent="0.3">
      <c r="A86" s="56"/>
      <c r="B86" s="58"/>
      <c r="C86" s="65"/>
      <c r="D86" s="18" t="s">
        <v>13</v>
      </c>
      <c r="E86" s="16">
        <v>62106</v>
      </c>
      <c r="F86" s="16">
        <v>0</v>
      </c>
      <c r="G86" s="16">
        <v>0</v>
      </c>
      <c r="H86" s="40">
        <f t="shared" si="45"/>
        <v>62106</v>
      </c>
    </row>
    <row r="87" spans="1:8" s="4" customFormat="1" ht="20.100000000000001" customHeight="1" x14ac:dyDescent="0.3">
      <c r="A87" s="56"/>
      <c r="B87" s="58"/>
      <c r="C87" s="65"/>
      <c r="D87" s="18" t="s">
        <v>14</v>
      </c>
      <c r="E87" s="16">
        <f>E86-E85</f>
        <v>-63593</v>
      </c>
      <c r="F87" s="16">
        <f t="shared" ref="F87:G87" si="46">F86-F85</f>
        <v>0</v>
      </c>
      <c r="G87" s="16">
        <f t="shared" si="46"/>
        <v>0</v>
      </c>
      <c r="H87" s="40">
        <f t="shared" si="45"/>
        <v>-63593</v>
      </c>
    </row>
    <row r="88" spans="1:8" s="4" customFormat="1" ht="20.100000000000001" customHeight="1" x14ac:dyDescent="0.3">
      <c r="A88" s="56"/>
      <c r="B88" s="58"/>
      <c r="C88" s="66" t="s">
        <v>62</v>
      </c>
      <c r="D88" s="17" t="s">
        <v>12</v>
      </c>
      <c r="E88" s="12">
        <f>SUM(E85,E82)</f>
        <v>262709126</v>
      </c>
      <c r="F88" s="12">
        <f t="shared" ref="F88:G88" si="47">SUM(F85,F82)</f>
        <v>0</v>
      </c>
      <c r="G88" s="12">
        <f t="shared" si="47"/>
        <v>0</v>
      </c>
      <c r="H88" s="41">
        <f t="shared" si="36"/>
        <v>262709126</v>
      </c>
    </row>
    <row r="89" spans="1:8" s="4" customFormat="1" ht="20.100000000000001" customHeight="1" x14ac:dyDescent="0.3">
      <c r="A89" s="56"/>
      <c r="B89" s="58"/>
      <c r="C89" s="66"/>
      <c r="D89" s="17" t="s">
        <v>13</v>
      </c>
      <c r="E89" s="12">
        <f t="shared" ref="E89:G89" si="48">SUM(E86,E83)</f>
        <v>262645533</v>
      </c>
      <c r="F89" s="12">
        <f t="shared" si="48"/>
        <v>0</v>
      </c>
      <c r="G89" s="12">
        <f t="shared" si="48"/>
        <v>0</v>
      </c>
      <c r="H89" s="41">
        <f t="shared" si="36"/>
        <v>262645533</v>
      </c>
    </row>
    <row r="90" spans="1:8" s="4" customFormat="1" ht="20.100000000000001" customHeight="1" x14ac:dyDescent="0.3">
      <c r="A90" s="56"/>
      <c r="B90" s="58"/>
      <c r="C90" s="66"/>
      <c r="D90" s="17" t="s">
        <v>14</v>
      </c>
      <c r="E90" s="12">
        <f>E89-E88</f>
        <v>-63593</v>
      </c>
      <c r="F90" s="12">
        <f t="shared" ref="F90:G90" si="49">F89-F88</f>
        <v>0</v>
      </c>
      <c r="G90" s="12">
        <f t="shared" si="49"/>
        <v>0</v>
      </c>
      <c r="H90" s="41">
        <f t="shared" si="36"/>
        <v>-63593</v>
      </c>
    </row>
    <row r="91" spans="1:8" s="4" customFormat="1" ht="20.100000000000001" customHeight="1" x14ac:dyDescent="0.3">
      <c r="A91" s="56"/>
      <c r="B91" s="67" t="s">
        <v>53</v>
      </c>
      <c r="C91" s="67"/>
      <c r="D91" s="15" t="s">
        <v>12</v>
      </c>
      <c r="E91" s="20">
        <f>SUM(E88)</f>
        <v>262709126</v>
      </c>
      <c r="F91" s="20">
        <f t="shared" ref="F91:G91" si="50">SUM(F88)</f>
        <v>0</v>
      </c>
      <c r="G91" s="20">
        <f t="shared" si="50"/>
        <v>0</v>
      </c>
      <c r="H91" s="42">
        <f t="shared" si="36"/>
        <v>262709126</v>
      </c>
    </row>
    <row r="92" spans="1:8" s="4" customFormat="1" ht="20.100000000000001" customHeight="1" x14ac:dyDescent="0.3">
      <c r="A92" s="56"/>
      <c r="B92" s="67"/>
      <c r="C92" s="67"/>
      <c r="D92" s="15" t="s">
        <v>13</v>
      </c>
      <c r="E92" s="20">
        <f t="shared" ref="E92:G92" si="51">SUM(E89)</f>
        <v>262645533</v>
      </c>
      <c r="F92" s="20">
        <f t="shared" si="51"/>
        <v>0</v>
      </c>
      <c r="G92" s="20">
        <f t="shared" si="51"/>
        <v>0</v>
      </c>
      <c r="H92" s="42">
        <f t="shared" si="36"/>
        <v>262645533</v>
      </c>
    </row>
    <row r="93" spans="1:8" s="4" customFormat="1" ht="20.100000000000001" customHeight="1" x14ac:dyDescent="0.3">
      <c r="A93" s="56"/>
      <c r="B93" s="67"/>
      <c r="C93" s="67"/>
      <c r="D93" s="15" t="s">
        <v>14</v>
      </c>
      <c r="E93" s="20">
        <f>E92-E91</f>
        <v>-63593</v>
      </c>
      <c r="F93" s="20">
        <f t="shared" ref="F93:G93" si="52">F92-F91</f>
        <v>0</v>
      </c>
      <c r="G93" s="20">
        <f t="shared" si="52"/>
        <v>0</v>
      </c>
      <c r="H93" s="42">
        <f t="shared" si="36"/>
        <v>-63593</v>
      </c>
    </row>
    <row r="94" spans="1:8" s="4" customFormat="1" ht="20.100000000000001" customHeight="1" x14ac:dyDescent="0.3">
      <c r="A94" s="56" t="s">
        <v>3</v>
      </c>
      <c r="B94" s="58" t="s">
        <v>3</v>
      </c>
      <c r="C94" s="65" t="s">
        <v>63</v>
      </c>
      <c r="D94" s="18" t="s">
        <v>12</v>
      </c>
      <c r="E94" s="16">
        <v>0</v>
      </c>
      <c r="F94" s="16">
        <v>0</v>
      </c>
      <c r="G94" s="16">
        <v>0</v>
      </c>
      <c r="H94" s="40">
        <f t="shared" ref="H94:H99" si="53">SUM(E94:G94)</f>
        <v>0</v>
      </c>
    </row>
    <row r="95" spans="1:8" s="4" customFormat="1" ht="20.100000000000001" customHeight="1" x14ac:dyDescent="0.3">
      <c r="A95" s="56"/>
      <c r="B95" s="58"/>
      <c r="C95" s="65"/>
      <c r="D95" s="18" t="s">
        <v>13</v>
      </c>
      <c r="E95" s="16">
        <v>667851566</v>
      </c>
      <c r="F95" s="16">
        <v>0</v>
      </c>
      <c r="G95" s="16">
        <v>1848655</v>
      </c>
      <c r="H95" s="40">
        <f t="shared" si="53"/>
        <v>669700221</v>
      </c>
    </row>
    <row r="96" spans="1:8" s="4" customFormat="1" ht="20.100000000000001" customHeight="1" x14ac:dyDescent="0.3">
      <c r="A96" s="56"/>
      <c r="B96" s="58"/>
      <c r="C96" s="65"/>
      <c r="D96" s="18" t="s">
        <v>14</v>
      </c>
      <c r="E96" s="16">
        <f>E95-E94</f>
        <v>667851566</v>
      </c>
      <c r="F96" s="16">
        <v>0</v>
      </c>
      <c r="G96" s="16">
        <v>0</v>
      </c>
      <c r="H96" s="40">
        <f t="shared" si="53"/>
        <v>667851566</v>
      </c>
    </row>
    <row r="97" spans="1:8" s="4" customFormat="1" ht="20.100000000000001" customHeight="1" x14ac:dyDescent="0.3">
      <c r="A97" s="56"/>
      <c r="B97" s="58"/>
      <c r="C97" s="85" t="s">
        <v>64</v>
      </c>
      <c r="D97" s="18" t="s">
        <v>12</v>
      </c>
      <c r="E97" s="16">
        <v>0</v>
      </c>
      <c r="F97" s="16">
        <v>0</v>
      </c>
      <c r="G97" s="16">
        <v>0</v>
      </c>
      <c r="H97" s="40">
        <f t="shared" si="53"/>
        <v>0</v>
      </c>
    </row>
    <row r="98" spans="1:8" s="4" customFormat="1" ht="20.100000000000001" customHeight="1" x14ac:dyDescent="0.3">
      <c r="A98" s="56"/>
      <c r="B98" s="58"/>
      <c r="C98" s="86"/>
      <c r="D98" s="18" t="s">
        <v>13</v>
      </c>
      <c r="E98" s="16">
        <v>63593</v>
      </c>
      <c r="F98" s="16">
        <v>0</v>
      </c>
      <c r="G98" s="16">
        <v>1062</v>
      </c>
      <c r="H98" s="40">
        <f t="shared" si="53"/>
        <v>64655</v>
      </c>
    </row>
    <row r="99" spans="1:8" s="4" customFormat="1" ht="20.100000000000001" customHeight="1" x14ac:dyDescent="0.3">
      <c r="A99" s="56"/>
      <c r="B99" s="58"/>
      <c r="C99" s="87"/>
      <c r="D99" s="18" t="s">
        <v>14</v>
      </c>
      <c r="E99" s="16">
        <f>E98-E97</f>
        <v>63593</v>
      </c>
      <c r="F99" s="16">
        <f t="shared" ref="F99:G99" si="54">F98-F97</f>
        <v>0</v>
      </c>
      <c r="G99" s="16">
        <f t="shared" si="54"/>
        <v>1062</v>
      </c>
      <c r="H99" s="40">
        <f t="shared" si="53"/>
        <v>64655</v>
      </c>
    </row>
    <row r="100" spans="1:8" s="4" customFormat="1" ht="20.100000000000001" customHeight="1" x14ac:dyDescent="0.3">
      <c r="A100" s="56"/>
      <c r="B100" s="58"/>
      <c r="C100" s="66" t="s">
        <v>60</v>
      </c>
      <c r="D100" s="17" t="s">
        <v>12</v>
      </c>
      <c r="E100" s="12">
        <f>SUM(E94,E97)</f>
        <v>0</v>
      </c>
      <c r="F100" s="12">
        <f t="shared" ref="F100:G100" si="55">SUM(F94,F97)</f>
        <v>0</v>
      </c>
      <c r="G100" s="12">
        <f t="shared" si="55"/>
        <v>0</v>
      </c>
      <c r="H100" s="41">
        <f t="shared" ref="H100:H105" si="56">SUM(E100:G100)</f>
        <v>0</v>
      </c>
    </row>
    <row r="101" spans="1:8" s="4" customFormat="1" ht="20.100000000000001" customHeight="1" x14ac:dyDescent="0.3">
      <c r="A101" s="56"/>
      <c r="B101" s="58"/>
      <c r="C101" s="66"/>
      <c r="D101" s="17" t="s">
        <v>13</v>
      </c>
      <c r="E101" s="12">
        <f t="shared" ref="E101:G101" si="57">SUM(E95,E98)</f>
        <v>667915159</v>
      </c>
      <c r="F101" s="12">
        <f t="shared" si="57"/>
        <v>0</v>
      </c>
      <c r="G101" s="12">
        <f t="shared" si="57"/>
        <v>1849717</v>
      </c>
      <c r="H101" s="41">
        <f t="shared" si="56"/>
        <v>669764876</v>
      </c>
    </row>
    <row r="102" spans="1:8" s="4" customFormat="1" ht="20.100000000000001" customHeight="1" x14ac:dyDescent="0.3">
      <c r="A102" s="56"/>
      <c r="B102" s="58"/>
      <c r="C102" s="66"/>
      <c r="D102" s="17" t="s">
        <v>14</v>
      </c>
      <c r="E102" s="12">
        <f>E101-E100</f>
        <v>667915159</v>
      </c>
      <c r="F102" s="12">
        <f t="shared" ref="F102:G102" si="58">F101-F100</f>
        <v>0</v>
      </c>
      <c r="G102" s="12">
        <f t="shared" si="58"/>
        <v>1849717</v>
      </c>
      <c r="H102" s="41">
        <f t="shared" si="56"/>
        <v>669764876</v>
      </c>
    </row>
    <row r="103" spans="1:8" s="4" customFormat="1" ht="20.100000000000001" customHeight="1" x14ac:dyDescent="0.3">
      <c r="A103" s="56"/>
      <c r="B103" s="67" t="s">
        <v>53</v>
      </c>
      <c r="C103" s="67"/>
      <c r="D103" s="15" t="s">
        <v>12</v>
      </c>
      <c r="E103" s="20">
        <f>SUM(E100)</f>
        <v>0</v>
      </c>
      <c r="F103" s="20">
        <f t="shared" ref="F103:G103" si="59">SUM(F100)</f>
        <v>0</v>
      </c>
      <c r="G103" s="20">
        <f t="shared" si="59"/>
        <v>0</v>
      </c>
      <c r="H103" s="42">
        <f t="shared" si="56"/>
        <v>0</v>
      </c>
    </row>
    <row r="104" spans="1:8" s="4" customFormat="1" ht="20.100000000000001" customHeight="1" x14ac:dyDescent="0.3">
      <c r="A104" s="56"/>
      <c r="B104" s="67"/>
      <c r="C104" s="67"/>
      <c r="D104" s="15" t="s">
        <v>13</v>
      </c>
      <c r="E104" s="20">
        <f t="shared" ref="E104:G104" si="60">SUM(E101)</f>
        <v>667915159</v>
      </c>
      <c r="F104" s="20">
        <f t="shared" si="60"/>
        <v>0</v>
      </c>
      <c r="G104" s="20">
        <f t="shared" si="60"/>
        <v>1849717</v>
      </c>
      <c r="H104" s="42">
        <f t="shared" si="56"/>
        <v>669764876</v>
      </c>
    </row>
    <row r="105" spans="1:8" s="4" customFormat="1" ht="20.100000000000001" customHeight="1" x14ac:dyDescent="0.3">
      <c r="A105" s="56"/>
      <c r="B105" s="67"/>
      <c r="C105" s="67"/>
      <c r="D105" s="15" t="s">
        <v>14</v>
      </c>
      <c r="E105" s="20">
        <f>E104-E103</f>
        <v>667915159</v>
      </c>
      <c r="F105" s="20">
        <f t="shared" ref="F105:G105" si="61">F104-F103</f>
        <v>0</v>
      </c>
      <c r="G105" s="20">
        <f t="shared" si="61"/>
        <v>1849717</v>
      </c>
      <c r="H105" s="42">
        <f t="shared" si="56"/>
        <v>669764876</v>
      </c>
    </row>
    <row r="106" spans="1:8" s="9" customFormat="1" ht="24.95" customHeight="1" x14ac:dyDescent="0.3">
      <c r="A106" s="72" t="s">
        <v>55</v>
      </c>
      <c r="B106" s="73"/>
      <c r="C106" s="73"/>
      <c r="D106" s="13" t="s">
        <v>12</v>
      </c>
      <c r="E106" s="27">
        <f t="shared" ref="E106:G107" si="62">SUM(E55,E70,E79,E88,E100)</f>
        <v>5690417126</v>
      </c>
      <c r="F106" s="27">
        <f t="shared" si="62"/>
        <v>21300000</v>
      </c>
      <c r="G106" s="27">
        <f t="shared" si="62"/>
        <v>14779777</v>
      </c>
      <c r="H106" s="46">
        <f>SUM(E106:G106)</f>
        <v>5726496903</v>
      </c>
    </row>
    <row r="107" spans="1:8" s="9" customFormat="1" ht="24.95" customHeight="1" x14ac:dyDescent="0.3">
      <c r="A107" s="72"/>
      <c r="B107" s="73"/>
      <c r="C107" s="73"/>
      <c r="D107" s="13" t="s">
        <v>13</v>
      </c>
      <c r="E107" s="27">
        <f t="shared" si="62"/>
        <v>5690417126</v>
      </c>
      <c r="F107" s="27">
        <f t="shared" si="62"/>
        <v>21300000</v>
      </c>
      <c r="G107" s="27">
        <f t="shared" si="62"/>
        <v>14779777</v>
      </c>
      <c r="H107" s="46">
        <f>SUM(E107:G107)</f>
        <v>5726496903</v>
      </c>
    </row>
    <row r="108" spans="1:8" s="9" customFormat="1" ht="24.95" customHeight="1" thickBot="1" x14ac:dyDescent="0.35">
      <c r="A108" s="74"/>
      <c r="B108" s="75"/>
      <c r="C108" s="75"/>
      <c r="D108" s="14" t="s">
        <v>14</v>
      </c>
      <c r="E108" s="28">
        <f>E107-E106</f>
        <v>0</v>
      </c>
      <c r="F108" s="28">
        <f t="shared" ref="F108:G108" si="63">F107-F106</f>
        <v>0</v>
      </c>
      <c r="G108" s="28">
        <f t="shared" si="63"/>
        <v>0</v>
      </c>
      <c r="H108" s="47">
        <f>SUM(E108:G108)</f>
        <v>0</v>
      </c>
    </row>
    <row r="111" spans="1:8" ht="30" customHeight="1" x14ac:dyDescent="0.3">
      <c r="E111" s="1">
        <f>E106-세입결산서!E61</f>
        <v>0</v>
      </c>
      <c r="F111" s="1">
        <f>F106-세입결산서!F61</f>
        <v>0</v>
      </c>
      <c r="G111" s="1">
        <f>G106-세입결산서!G61</f>
        <v>0</v>
      </c>
      <c r="H111" s="1">
        <f>H106-세입결산서!H61</f>
        <v>0</v>
      </c>
    </row>
    <row r="112" spans="1:8" ht="30" customHeight="1" x14ac:dyDescent="0.3">
      <c r="E112" s="1">
        <f>E107-세입결산서!E62</f>
        <v>0</v>
      </c>
      <c r="F112" s="1">
        <f>F107-세입결산서!F62</f>
        <v>0</v>
      </c>
      <c r="G112" s="1">
        <f>G107-세입결산서!G62</f>
        <v>0</v>
      </c>
      <c r="H112" s="1">
        <f>H107-세입결산서!H62</f>
        <v>0</v>
      </c>
    </row>
    <row r="113" spans="5:8" ht="30" customHeight="1" x14ac:dyDescent="0.3">
      <c r="E113" s="1">
        <f>E108-세입결산서!E63</f>
        <v>0</v>
      </c>
      <c r="F113" s="1">
        <f>F108-세입결산서!F63</f>
        <v>0</v>
      </c>
      <c r="G113" s="1">
        <f>G108-세입결산서!G63</f>
        <v>0</v>
      </c>
      <c r="H113" s="1">
        <f>H108-세입결산서!H63</f>
        <v>0</v>
      </c>
    </row>
    <row r="116" spans="5:8" ht="30" customHeight="1" x14ac:dyDescent="0.3">
      <c r="E116" s="1">
        <f>SUM(E56,E71,E80)</f>
        <v>4759856434</v>
      </c>
    </row>
    <row r="117" spans="5:8" ht="30" customHeight="1" x14ac:dyDescent="0.3">
      <c r="E117" s="1">
        <f>SUM(E95,E116)</f>
        <v>5427708000</v>
      </c>
    </row>
    <row r="118" spans="5:8" ht="30" customHeight="1" x14ac:dyDescent="0.3">
      <c r="E118" s="1">
        <f>SUM(E55,E70,E79)</f>
        <v>5427708000</v>
      </c>
    </row>
  </sheetData>
  <mergeCells count="54">
    <mergeCell ref="A94:A105"/>
    <mergeCell ref="B94:B102"/>
    <mergeCell ref="C94:C96"/>
    <mergeCell ref="C100:C102"/>
    <mergeCell ref="B103:C105"/>
    <mergeCell ref="C97:C99"/>
    <mergeCell ref="A2:H2"/>
    <mergeCell ref="A5:C5"/>
    <mergeCell ref="D5:D6"/>
    <mergeCell ref="E5:E6"/>
    <mergeCell ref="F5:F6"/>
    <mergeCell ref="G5:G6"/>
    <mergeCell ref="H5:H6"/>
    <mergeCell ref="A106:C108"/>
    <mergeCell ref="A4:B4"/>
    <mergeCell ref="C16:C18"/>
    <mergeCell ref="C19:C21"/>
    <mergeCell ref="C28:C30"/>
    <mergeCell ref="C58:C60"/>
    <mergeCell ref="C73:C75"/>
    <mergeCell ref="C61:C63"/>
    <mergeCell ref="C64:C66"/>
    <mergeCell ref="C25:C27"/>
    <mergeCell ref="C34:C36"/>
    <mergeCell ref="C37:C39"/>
    <mergeCell ref="C40:C42"/>
    <mergeCell ref="C7:C9"/>
    <mergeCell ref="C10:C12"/>
    <mergeCell ref="C13:C15"/>
    <mergeCell ref="B55:C57"/>
    <mergeCell ref="C43:C45"/>
    <mergeCell ref="C46:C48"/>
    <mergeCell ref="C49:C51"/>
    <mergeCell ref="A7:A57"/>
    <mergeCell ref="B7:B24"/>
    <mergeCell ref="C22:C24"/>
    <mergeCell ref="B25:B33"/>
    <mergeCell ref="C31:C33"/>
    <mergeCell ref="B34:B54"/>
    <mergeCell ref="C52:C54"/>
    <mergeCell ref="C88:C90"/>
    <mergeCell ref="B91:C93"/>
    <mergeCell ref="C82:C84"/>
    <mergeCell ref="A58:A72"/>
    <mergeCell ref="B58:B69"/>
    <mergeCell ref="B70:C72"/>
    <mergeCell ref="C67:C69"/>
    <mergeCell ref="B73:B78"/>
    <mergeCell ref="B79:C81"/>
    <mergeCell ref="C76:C78"/>
    <mergeCell ref="A82:A93"/>
    <mergeCell ref="B82:B90"/>
    <mergeCell ref="A73:A81"/>
    <mergeCell ref="C85:C8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rowBreaks count="2" manualBreakCount="2">
    <brk id="57" max="1638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세입결산서</vt:lpstr>
      <vt:lpstr>세출결산서</vt:lpstr>
      <vt:lpstr>세출결산서!Print_Area</vt:lpstr>
      <vt:lpstr>세출결산서!Print_Titles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seo</cp:lastModifiedBy>
  <cp:lastPrinted>2025-03-17T02:28:18Z</cp:lastPrinted>
  <dcterms:created xsi:type="dcterms:W3CDTF">2017-12-28T02:48:06Z</dcterms:created>
  <dcterms:modified xsi:type="dcterms:W3CDTF">2025-03-17T02:28:28Z</dcterms:modified>
</cp:coreProperties>
</file>