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5\"/>
    </mc:Choice>
  </mc:AlternateContent>
  <xr:revisionPtr revIDLastSave="0" documentId="13_ncr:1_{297B55EA-8C19-447E-91EB-F22A277E6503}" xr6:coauthVersionLast="47" xr6:coauthVersionMax="47" xr10:uidLastSave="{00000000-0000-0000-0000-000000000000}"/>
  <bookViews>
    <workbookView xWindow="16080" yWindow="3120" windowWidth="29040" windowHeight="16440" xr2:uid="{00000000-000D-0000-FFFF-FFFF00000000}"/>
  </bookViews>
  <sheets>
    <sheet name="세입명세서" sheetId="10" r:id="rId1"/>
    <sheet name="세출명세서" sheetId="11" r:id="rId2"/>
  </sheets>
  <definedNames>
    <definedName name="_xlnm._FilterDatabase" localSheetId="0" hidden="1">세입명세서!$A$6:$G$27</definedName>
    <definedName name="_xlnm._FilterDatabase" localSheetId="1" hidden="1">세출명세서!$A$6:$G$38</definedName>
    <definedName name="_xlnm.Print_Titles" localSheetId="1">세출명세서!$1:$6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1" l="1"/>
  <c r="E20" i="10"/>
  <c r="D40" i="11" l="1"/>
  <c r="D31" i="11"/>
  <c r="D36" i="11" l="1"/>
  <c r="D37" i="11" s="1"/>
  <c r="D32" i="11"/>
  <c r="D33" i="11" s="1"/>
  <c r="D27" i="11"/>
  <c r="D28" i="11" s="1"/>
  <c r="D22" i="11"/>
  <c r="D15" i="11"/>
  <c r="D12" i="11"/>
  <c r="D23" i="11" l="1"/>
  <c r="D38" i="11" s="1"/>
  <c r="D25" i="10"/>
  <c r="D26" i="10" s="1"/>
  <c r="D21" i="10"/>
  <c r="D22" i="10" s="1"/>
  <c r="D17" i="10"/>
  <c r="D18" i="10" s="1"/>
  <c r="D13" i="10"/>
  <c r="D14" i="10" s="1"/>
  <c r="D10" i="10"/>
  <c r="D11" i="10" s="1"/>
  <c r="D27" i="10" s="1"/>
  <c r="A2" i="11"/>
  <c r="F19" i="10" l="1"/>
  <c r="F16" i="10"/>
  <c r="F15" i="10"/>
  <c r="F12" i="10"/>
  <c r="F17" i="10" l="1"/>
  <c r="F18" i="10" s="1"/>
  <c r="F13" i="10"/>
  <c r="F14" i="10" s="1"/>
  <c r="E21" i="10" l="1"/>
  <c r="E22" i="10" s="1"/>
  <c r="E13" i="10"/>
  <c r="E14" i="10" s="1"/>
  <c r="E17" i="10"/>
  <c r="E18" i="10" s="1"/>
  <c r="E25" i="10"/>
  <c r="E26" i="10" s="1"/>
  <c r="E10" i="10"/>
  <c r="E11" i="10" s="1"/>
  <c r="E27" i="10" l="1"/>
  <c r="E12" i="11"/>
  <c r="E15" i="11"/>
  <c r="E22" i="11" l="1"/>
  <c r="E23" i="11" s="1"/>
  <c r="E27" i="11"/>
  <c r="E28" i="11" s="1"/>
  <c r="E32" i="11"/>
  <c r="E33" i="11" s="1"/>
  <c r="F34" i="11"/>
  <c r="E36" i="11"/>
  <c r="E37" i="11" s="1"/>
  <c r="E38" i="11" l="1"/>
  <c r="E40" i="11" s="1"/>
  <c r="F8" i="10" l="1"/>
  <c r="F9" i="10"/>
  <c r="F7" i="10"/>
  <c r="F24" i="10"/>
  <c r="F23" i="10"/>
  <c r="F20" i="10"/>
  <c r="F21" i="10" s="1"/>
  <c r="F22" i="10" s="1"/>
  <c r="F25" i="10" l="1"/>
  <c r="F26" i="10" s="1"/>
  <c r="F10" i="10"/>
  <c r="F11" i="10" s="1"/>
  <c r="F27" i="10" s="1"/>
  <c r="F30" i="11" l="1"/>
  <c r="F31" i="11"/>
  <c r="F29" i="11"/>
  <c r="F35" i="11"/>
  <c r="F36" i="11" s="1"/>
  <c r="F37" i="11" s="1"/>
  <c r="F32" i="11" l="1"/>
  <c r="F33" i="11" s="1"/>
  <c r="F10" i="11"/>
  <c r="F11" i="11"/>
  <c r="F8" i="11"/>
  <c r="F9" i="11"/>
  <c r="F14" i="11" l="1"/>
  <c r="F13" i="11"/>
  <c r="F19" i="11"/>
  <c r="F20" i="11"/>
  <c r="F21" i="11"/>
  <c r="F17" i="11"/>
  <c r="F16" i="11"/>
  <c r="F18" i="11"/>
  <c r="F15" i="11" l="1"/>
  <c r="F22" i="11"/>
  <c r="F25" i="11"/>
  <c r="F26" i="11"/>
  <c r="F24" i="11"/>
  <c r="F27" i="11" l="1"/>
  <c r="F28" i="11" s="1"/>
  <c r="F7" i="11"/>
  <c r="F12" i="11" s="1"/>
  <c r="F23" i="11" s="1"/>
  <c r="F38" i="11" s="1"/>
  <c r="F40" i="11" s="1"/>
</calcChain>
</file>

<file path=xl/sharedStrings.xml><?xml version="1.0" encoding="utf-8"?>
<sst xmlns="http://schemas.openxmlformats.org/spreadsheetml/2006/main" count="114" uniqueCount="82">
  <si>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</si>
  <si>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</si>
  <si>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</si>
  <si>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</si>
  <si>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</si>
  <si>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</si>
  <si>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</si>
  <si>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</si>
  <si>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</si>
  <si>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</si>
  <si>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</si>
  <si>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</si>
  <si>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</si>
  <si>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</si>
  <si>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</si>
  <si>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</si>
  <si>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</si>
  <si>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</si>
  <si>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</si>
  <si>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</si>
  <si>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</si>
  <si>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</si>
  <si>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</si>
  <si>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</si>
  <si>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</si>
  <si>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</si>
  <si>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</si>
  <si>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</si>
  <si>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</si>
  <si>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</si>
  <si>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</si>
  <si>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</si>
  <si>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</si>
  <si>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</si>
  <si>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</si>
  <si>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</si>
  <si>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</si>
  <si>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</si>
  <si>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</si>
  <si>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</si>
  <si>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</si>
  <si>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</si>
  <si>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</si>
  <si>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</si>
  <si>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</si>
  <si>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</si>
  <si>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</si>
  <si>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</si>
  <si>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</si>
  <si>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</si>
  <si>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</si>
  <si>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</si>
  <si>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</si>
  <si>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</si>
  <si>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</si>
  <si>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</si>
  <si>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</si>
  <si>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</si>
  <si>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</si>
  <si>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</si>
  <si>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</si>
  <si>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</si>
  <si>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</si>
  <si>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증감</t>
    <phoneticPr fontId="2" type="noConversion"/>
  </si>
  <si>
    <t>당해연도
예산액</t>
    <phoneticPr fontId="2" type="noConversion"/>
  </si>
  <si>
    <t>산출기초
(추경내용)</t>
    <phoneticPr fontId="2" type="noConversion"/>
  </si>
  <si>
    <t>전년도
예산액</t>
    <phoneticPr fontId="2" type="noConversion"/>
  </si>
  <si>
    <t>법인전출금</t>
    <phoneticPr fontId="2" type="noConversion"/>
  </si>
  <si>
    <t>운영지원사업 외 10개 사업</t>
    <phoneticPr fontId="2" type="noConversion"/>
  </si>
  <si>
    <t>운영지원사업</t>
    <phoneticPr fontId="2" type="noConversion"/>
  </si>
  <si>
    <t>후원금사업</t>
    <phoneticPr fontId="2" type="noConversion"/>
  </si>
  <si>
    <t>운영지원사업 외 7개 사업</t>
    <phoneticPr fontId="2" type="noConversion"/>
  </si>
  <si>
    <t>운영지원사업, 법인전출금</t>
    <phoneticPr fontId="2" type="noConversion"/>
  </si>
  <si>
    <t>운영지원사업, 공동육아나눔터</t>
    <phoneticPr fontId="2" type="noConversion"/>
  </si>
  <si>
    <t>공동육아나눔터 방수공사</t>
    <phoneticPr fontId="2" type="noConversion"/>
  </si>
  <si>
    <t>운영지원사업 외 17개 사업</t>
    <phoneticPr fontId="2" type="noConversion"/>
  </si>
  <si>
    <t>운영지원사업 외 26개 사업</t>
    <phoneticPr fontId="2" type="noConversion"/>
  </si>
  <si>
    <t>운영지원사업 외 11개 사업</t>
    <phoneticPr fontId="2" type="noConversion"/>
  </si>
  <si>
    <t>운영지원사업 외 2개 사업</t>
    <phoneticPr fontId="2" type="noConversion"/>
  </si>
  <si>
    <t>운영지원사업 외 5개 사업</t>
    <phoneticPr fontId="2" type="noConversion"/>
  </si>
  <si>
    <t>운영지원사업 외 6개 사업</t>
    <phoneticPr fontId="2" type="noConversion"/>
  </si>
  <si>
    <t>운영지원사업 외 21개 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</si>
</sst>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(예상) 지정후원금 &quot;###,###&quot;원 &quot;"/>
    <numFmt numFmtId="180" formatCode="&quot;(예상) 비지정후원금 &quot;###,###&quot;원 &quot;"/>
    <numFmt numFmtId="181" formatCode="&quot;법인전입금 &quot;###,###&quot;원 &quot;"/>
    <numFmt numFmtId="182" formatCode="&quot;(예상) 보조금, 법인전출금 이자수입 &quot;###,###&quot;원 &quot;"/>
    <numFmt numFmtId="183" formatCode="&quot;(예상) 후원금 이자수입 &quot;###,###&quot;원 &quot;"/>
    <numFmt numFmtId="184" formatCode="&quot;법인전입금 전년도이월금 &quot;###,###&quot;원 &quot;"/>
    <numFmt numFmtId="185" formatCode="&quot;후원금 전년도이월금 &quot;###,###&quot;원 &quot;"/>
    <numFmt numFmtId="186" formatCode="&quot;종사자 급여 &quot;###,###&quot;원 &quot;"/>
    <numFmt numFmtId="187" formatCode="&quot;직원회식비, 직원문화체험비 등 &quot;###,###&quot;원 &quot;"/>
    <numFmt numFmtId="188" formatCode="&quot;센터장활동비 &quot;###,###&quot;원 &quot;"/>
    <numFmt numFmtId="189" formatCode="&quot;(예상) 후원금 사업비 &quot;###,###&quot;원 &quot;"/>
    <numFmt numFmtId="190" formatCode="&quot;(예상) 이자수입 &quot;###,###&quot;원 &quot;"/>
    <numFmt numFmtId="191" formatCode="&quot;(예상) &quot;###,###&quot; &quot;"/>
    <numFmt numFmtId="192" formatCode="&quot;공동육아나눔터 리모델링 &quot;###,###&quot;원 &quot;"/>
    <numFmt numFmtId="193" formatCode="####&quot;년도 남원시가족센터 세입〮세출명세서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7" fontId="17" fillId="0" borderId="5" xfId="1" applyNumberFormat="1" applyFont="1" applyBorder="1" applyAlignment="1">
      <alignment horizontal="center" vertical="center"/>
    </xf>
    <xf numFmtId="181" fontId="9" fillId="0" borderId="6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91" fontId="16" fillId="0" borderId="5" xfId="1" applyNumberFormat="1" applyFont="1" applyBorder="1">
      <alignment vertical="center"/>
    </xf>
    <xf numFmtId="191" fontId="16" fillId="0" borderId="5" xfId="1" applyNumberFormat="1" applyFont="1" applyBorder="1" applyAlignment="1">
      <alignment vertical="center"/>
    </xf>
    <xf numFmtId="192" fontId="9" fillId="0" borderId="6" xfId="1" applyNumberFormat="1" applyFont="1" applyBorder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13" fillId="0" borderId="5" xfId="1" applyNumberFormat="1" applyFont="1" applyBorder="1" applyAlignment="1">
      <alignment vertical="center" shrinkToFit="1"/>
    </xf>
    <xf numFmtId="186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horizontal="center" vertical="center"/>
    </xf>
    <xf numFmtId="177" fontId="16" fillId="0" borderId="18" xfId="1" applyNumberFormat="1" applyFont="1" applyBorder="1" applyAlignment="1">
      <alignment vertical="center"/>
    </xf>
    <xf numFmtId="186" fontId="9" fillId="0" borderId="19" xfId="1" applyNumberFormat="1" applyFont="1" applyBorder="1" applyAlignment="1">
      <alignment horizontal="right" vertical="center"/>
    </xf>
    <xf numFmtId="41" fontId="16" fillId="0" borderId="5" xfId="1" applyFont="1" applyBorder="1" applyAlignment="1">
      <alignment vertical="center"/>
    </xf>
    <xf numFmtId="41" fontId="18" fillId="0" borderId="5" xfId="1" applyFont="1" applyBorder="1" applyAlignment="1">
      <alignment vertical="center"/>
    </xf>
    <xf numFmtId="41" fontId="13" fillId="0" borderId="5" xfId="1" applyFont="1" applyBorder="1" applyAlignment="1">
      <alignment vertical="center"/>
    </xf>
    <xf numFmtId="41" fontId="16" fillId="0" borderId="5" xfId="1" applyFont="1" applyBorder="1">
      <alignment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 wrapText="1"/>
    </xf>
    <xf numFmtId="193" fontId="7" fillId="0" borderId="0" xfId="1" applyNumberFormat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="85" zoomScaleNormal="85" workbookViewId="0">
      <selection activeCell="E11" sqref="E1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63">
        <v>2025</v>
      </c>
      <c r="B2" s="63"/>
      <c r="C2" s="63"/>
      <c r="D2" s="63"/>
      <c r="E2" s="63"/>
      <c r="F2" s="63"/>
      <c r="G2" s="63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70" t="s">
        <v>45</v>
      </c>
      <c r="B4" s="70"/>
      <c r="C4" s="15"/>
      <c r="D4" s="15"/>
      <c r="E4" s="16"/>
      <c r="F4" s="15"/>
      <c r="G4" s="5" t="s">
        <v>0</v>
      </c>
    </row>
    <row r="5" spans="1:7" s="4" customFormat="1" ht="39.950000000000003" customHeight="1" x14ac:dyDescent="0.3">
      <c r="A5" s="64" t="s">
        <v>1</v>
      </c>
      <c r="B5" s="65"/>
      <c r="C5" s="65"/>
      <c r="D5" s="66" t="s">
        <v>66</v>
      </c>
      <c r="E5" s="66" t="s">
        <v>64</v>
      </c>
      <c r="F5" s="65" t="s">
        <v>63</v>
      </c>
      <c r="G5" s="68" t="s">
        <v>65</v>
      </c>
    </row>
    <row r="6" spans="1:7" s="4" customFormat="1" ht="39.950000000000003" customHeight="1" thickBot="1" x14ac:dyDescent="0.35">
      <c r="A6" s="12" t="s">
        <v>3</v>
      </c>
      <c r="B6" s="35" t="s">
        <v>4</v>
      </c>
      <c r="C6" s="35" t="s">
        <v>5</v>
      </c>
      <c r="D6" s="67"/>
      <c r="E6" s="67"/>
      <c r="F6" s="67"/>
      <c r="G6" s="69"/>
    </row>
    <row r="7" spans="1:7" s="4" customFormat="1" ht="39.950000000000003" customHeight="1" thickTop="1" x14ac:dyDescent="0.3">
      <c r="A7" s="61" t="s">
        <v>50</v>
      </c>
      <c r="B7" s="62" t="s">
        <v>49</v>
      </c>
      <c r="C7" s="40" t="s">
        <v>6</v>
      </c>
      <c r="D7" s="41">
        <v>2739212000</v>
      </c>
      <c r="E7" s="41">
        <v>2711227000</v>
      </c>
      <c r="F7" s="41">
        <f>E7-D7</f>
        <v>-27985000</v>
      </c>
      <c r="G7" s="42" t="s">
        <v>71</v>
      </c>
    </row>
    <row r="8" spans="1:7" s="4" customFormat="1" ht="39.950000000000003" customHeight="1" x14ac:dyDescent="0.3">
      <c r="A8" s="53"/>
      <c r="B8" s="55"/>
      <c r="C8" s="38" t="s">
        <v>7</v>
      </c>
      <c r="D8" s="8">
        <v>690844000</v>
      </c>
      <c r="E8" s="8">
        <v>674289000</v>
      </c>
      <c r="F8" s="8">
        <f t="shared" ref="F8:F9" si="0">E8-D8</f>
        <v>-16555000</v>
      </c>
      <c r="G8" s="43" t="s">
        <v>75</v>
      </c>
    </row>
    <row r="9" spans="1:7" s="4" customFormat="1" ht="39.950000000000003" customHeight="1" x14ac:dyDescent="0.3">
      <c r="A9" s="53"/>
      <c r="B9" s="55"/>
      <c r="C9" s="38" t="s">
        <v>14</v>
      </c>
      <c r="D9" s="8">
        <v>1997652000</v>
      </c>
      <c r="E9" s="8">
        <v>2055108000</v>
      </c>
      <c r="F9" s="8">
        <f t="shared" si="0"/>
        <v>57456000</v>
      </c>
      <c r="G9" s="43" t="s">
        <v>76</v>
      </c>
    </row>
    <row r="10" spans="1:7" s="4" customFormat="1" ht="39.950000000000003" customHeight="1" x14ac:dyDescent="0.3">
      <c r="A10" s="53"/>
      <c r="B10" s="55"/>
      <c r="C10" s="18" t="s">
        <v>56</v>
      </c>
      <c r="D10" s="10">
        <f>SUM(D7:D9)</f>
        <v>5427708000</v>
      </c>
      <c r="E10" s="10">
        <f>SUM(E7:E9)</f>
        <v>5440624000</v>
      </c>
      <c r="F10" s="10">
        <f>SUM(F7:F9)</f>
        <v>12916000</v>
      </c>
      <c r="G10" s="11"/>
    </row>
    <row r="11" spans="1:7" s="4" customFormat="1" ht="39.950000000000003" customHeight="1" x14ac:dyDescent="0.3">
      <c r="A11" s="53"/>
      <c r="B11" s="54" t="s">
        <v>38</v>
      </c>
      <c r="C11" s="54"/>
      <c r="D11" s="7">
        <f>SUM(D10)</f>
        <v>5427708000</v>
      </c>
      <c r="E11" s="7">
        <f>SUM(E10)</f>
        <v>5440624000</v>
      </c>
      <c r="F11" s="7">
        <f>SUM(F10)</f>
        <v>12916000</v>
      </c>
      <c r="G11" s="11"/>
    </row>
    <row r="12" spans="1:7" s="4" customFormat="1" ht="39.950000000000003" customHeight="1" x14ac:dyDescent="0.3">
      <c r="A12" s="53" t="s">
        <v>9</v>
      </c>
      <c r="B12" s="55" t="s">
        <v>10</v>
      </c>
      <c r="C12" s="38" t="s">
        <v>11</v>
      </c>
      <c r="D12" s="8">
        <v>21300000</v>
      </c>
      <c r="E12" s="8">
        <v>25500000</v>
      </c>
      <c r="F12" s="8">
        <f>E12-D12</f>
        <v>4200000</v>
      </c>
      <c r="G12" s="19"/>
    </row>
    <row r="13" spans="1:7" s="4" customFormat="1" ht="39.950000000000003" customHeight="1" x14ac:dyDescent="0.3">
      <c r="A13" s="53"/>
      <c r="B13" s="55"/>
      <c r="C13" s="18" t="s">
        <v>56</v>
      </c>
      <c r="D13" s="10">
        <f>SUM(D12)</f>
        <v>21300000</v>
      </c>
      <c r="E13" s="10">
        <f>SUM(E12)</f>
        <v>25500000</v>
      </c>
      <c r="F13" s="10">
        <f t="shared" ref="F13" si="1">SUM(F12)</f>
        <v>4200000</v>
      </c>
      <c r="G13" s="11"/>
    </row>
    <row r="14" spans="1:7" s="4" customFormat="1" ht="39.950000000000003" customHeight="1" x14ac:dyDescent="0.3">
      <c r="A14" s="53"/>
      <c r="B14" s="54" t="s">
        <v>38</v>
      </c>
      <c r="C14" s="54"/>
      <c r="D14" s="50">
        <f t="shared" ref="D14:E14" si="2">SUM(D13)</f>
        <v>21300000</v>
      </c>
      <c r="E14" s="7">
        <f t="shared" si="2"/>
        <v>25500000</v>
      </c>
      <c r="F14" s="7">
        <f t="shared" ref="F14" si="3">SUM(F13)</f>
        <v>4200000</v>
      </c>
      <c r="G14" s="11"/>
    </row>
    <row r="15" spans="1:7" s="4" customFormat="1" ht="39.950000000000003" customHeight="1" x14ac:dyDescent="0.3">
      <c r="A15" s="52" t="s">
        <v>51</v>
      </c>
      <c r="B15" s="56" t="s">
        <v>52</v>
      </c>
      <c r="C15" s="38" t="s">
        <v>12</v>
      </c>
      <c r="D15" s="51">
        <v>7200000</v>
      </c>
      <c r="E15" s="32">
        <v>7000000</v>
      </c>
      <c r="F15" s="8">
        <f t="shared" ref="F15:F16" si="4">E15-D15</f>
        <v>-200000</v>
      </c>
      <c r="G15" s="20"/>
    </row>
    <row r="16" spans="1:7" s="4" customFormat="1" ht="39.950000000000003" customHeight="1" x14ac:dyDescent="0.3">
      <c r="A16" s="53"/>
      <c r="B16" s="55"/>
      <c r="C16" s="38" t="s">
        <v>13</v>
      </c>
      <c r="D16" s="51">
        <v>6260000</v>
      </c>
      <c r="E16" s="32">
        <v>6200000</v>
      </c>
      <c r="F16" s="8">
        <f t="shared" si="4"/>
        <v>-60000</v>
      </c>
      <c r="G16" s="21"/>
    </row>
    <row r="17" spans="1:7" s="4" customFormat="1" ht="39.950000000000003" customHeight="1" x14ac:dyDescent="0.3">
      <c r="A17" s="53"/>
      <c r="B17" s="55"/>
      <c r="C17" s="18" t="s">
        <v>56</v>
      </c>
      <c r="D17" s="10">
        <f>SUM(D15:D16)</f>
        <v>13460000</v>
      </c>
      <c r="E17" s="10">
        <f>SUM(E15:E16)</f>
        <v>13200000</v>
      </c>
      <c r="F17" s="10">
        <f>SUM(F15:F16)</f>
        <v>-260000</v>
      </c>
      <c r="G17" s="11"/>
    </row>
    <row r="18" spans="1:7" s="4" customFormat="1" ht="39.950000000000003" customHeight="1" x14ac:dyDescent="0.3">
      <c r="A18" s="53"/>
      <c r="B18" s="54" t="s">
        <v>38</v>
      </c>
      <c r="C18" s="54"/>
      <c r="D18" s="7">
        <f>SUM(D17)</f>
        <v>13460000</v>
      </c>
      <c r="E18" s="7">
        <f>SUM(E17)</f>
        <v>13200000</v>
      </c>
      <c r="F18" s="7">
        <f>SUM(F17)</f>
        <v>-260000</v>
      </c>
      <c r="G18" s="11"/>
    </row>
    <row r="19" spans="1:7" s="4" customFormat="1" ht="39.950000000000003" customHeight="1" x14ac:dyDescent="0.3">
      <c r="A19" s="59" t="s">
        <v>2</v>
      </c>
      <c r="B19" s="60" t="s">
        <v>2</v>
      </c>
      <c r="C19" s="39" t="s">
        <v>41</v>
      </c>
      <c r="D19" s="8">
        <v>0</v>
      </c>
      <c r="E19" s="8">
        <v>0</v>
      </c>
      <c r="F19" s="8">
        <f t="shared" ref="F19:F20" si="5">E19-D19</f>
        <v>0</v>
      </c>
      <c r="G19" s="22"/>
    </row>
    <row r="20" spans="1:7" s="4" customFormat="1" ht="39.950000000000003" customHeight="1" x14ac:dyDescent="0.3">
      <c r="A20" s="59"/>
      <c r="B20" s="60"/>
      <c r="C20" s="39" t="s">
        <v>42</v>
      </c>
      <c r="D20" s="48">
        <v>1318715</v>
      </c>
      <c r="E20" s="48">
        <f>1848655+1062</f>
        <v>1849717</v>
      </c>
      <c r="F20" s="8">
        <f t="shared" si="5"/>
        <v>531002</v>
      </c>
      <c r="G20" s="23"/>
    </row>
    <row r="21" spans="1:7" s="4" customFormat="1" ht="39.950000000000003" customHeight="1" x14ac:dyDescent="0.3">
      <c r="A21" s="59"/>
      <c r="B21" s="60"/>
      <c r="C21" s="18" t="s">
        <v>56</v>
      </c>
      <c r="D21" s="49">
        <f>SUM(D19:D20)</f>
        <v>1318715</v>
      </c>
      <c r="E21" s="10">
        <f>SUM(E19:E20)</f>
        <v>1849717</v>
      </c>
      <c r="F21" s="10">
        <f>SUM(F19:F20)</f>
        <v>531002</v>
      </c>
      <c r="G21" s="11"/>
    </row>
    <row r="22" spans="1:7" s="4" customFormat="1" ht="39.950000000000003" customHeight="1" x14ac:dyDescent="0.3">
      <c r="A22" s="59"/>
      <c r="B22" s="54" t="s">
        <v>38</v>
      </c>
      <c r="C22" s="54"/>
      <c r="D22" s="50">
        <f>SUM(D21)</f>
        <v>1318715</v>
      </c>
      <c r="E22" s="7">
        <f>SUM(E21)</f>
        <v>1849717</v>
      </c>
      <c r="F22" s="7">
        <f>SUM(F21)</f>
        <v>531002</v>
      </c>
      <c r="G22" s="11"/>
    </row>
    <row r="23" spans="1:7" s="4" customFormat="1" ht="39.950000000000003" customHeight="1" x14ac:dyDescent="0.3">
      <c r="A23" s="59" t="s">
        <v>8</v>
      </c>
      <c r="B23" s="60" t="s">
        <v>8</v>
      </c>
      <c r="C23" s="39" t="s">
        <v>43</v>
      </c>
      <c r="D23" s="51">
        <v>63593</v>
      </c>
      <c r="E23" s="32">
        <v>63593</v>
      </c>
      <c r="F23" s="8">
        <f>E23-D23</f>
        <v>0</v>
      </c>
      <c r="G23" s="24"/>
    </row>
    <row r="24" spans="1:7" s="4" customFormat="1" ht="39.950000000000003" customHeight="1" x14ac:dyDescent="0.3">
      <c r="A24" s="59"/>
      <c r="B24" s="60"/>
      <c r="C24" s="39" t="s">
        <v>44</v>
      </c>
      <c r="D24" s="51">
        <v>1062</v>
      </c>
      <c r="E24" s="32">
        <v>1062</v>
      </c>
      <c r="F24" s="8">
        <f>E24-D24</f>
        <v>0</v>
      </c>
      <c r="G24" s="25"/>
    </row>
    <row r="25" spans="1:7" s="4" customFormat="1" ht="39.950000000000003" customHeight="1" x14ac:dyDescent="0.3">
      <c r="A25" s="59"/>
      <c r="B25" s="60"/>
      <c r="C25" s="18" t="s">
        <v>56</v>
      </c>
      <c r="D25" s="10">
        <f>SUM(D23:D24)</f>
        <v>64655</v>
      </c>
      <c r="E25" s="10">
        <f>SUM(E23:E24)</f>
        <v>64655</v>
      </c>
      <c r="F25" s="10">
        <f>SUM(F23:F24)</f>
        <v>0</v>
      </c>
      <c r="G25" s="11"/>
    </row>
    <row r="26" spans="1:7" s="4" customFormat="1" ht="39.950000000000003" customHeight="1" x14ac:dyDescent="0.3">
      <c r="A26" s="59"/>
      <c r="B26" s="54" t="s">
        <v>38</v>
      </c>
      <c r="C26" s="54"/>
      <c r="D26" s="7">
        <f>SUM(D25)</f>
        <v>64655</v>
      </c>
      <c r="E26" s="7">
        <f>SUM(E25)</f>
        <v>64655</v>
      </c>
      <c r="F26" s="7">
        <f>SUM(F25)</f>
        <v>0</v>
      </c>
      <c r="G26" s="11"/>
    </row>
    <row r="27" spans="1:7" s="4" customFormat="1" ht="50.1" customHeight="1" thickBot="1" x14ac:dyDescent="0.35">
      <c r="A27" s="57" t="s">
        <v>39</v>
      </c>
      <c r="B27" s="58"/>
      <c r="C27" s="58"/>
      <c r="D27" s="14">
        <f>SUM(D11,D14,D18,D22,D26)</f>
        <v>5463851370</v>
      </c>
      <c r="E27" s="14">
        <f>SUM(E11,E14,E18,E22,E26)</f>
        <v>5481238372</v>
      </c>
      <c r="F27" s="14">
        <f>SUM(F11,F14,F18,F22,F26)</f>
        <v>17387002</v>
      </c>
      <c r="G27" s="26"/>
    </row>
  </sheetData>
  <autoFilter ref="A6:G27" xr:uid="{00000000-0009-0000-0000-000000000000}"/>
  <mergeCells count="23">
    <mergeCell ref="A2:G2"/>
    <mergeCell ref="A5:C5"/>
    <mergeCell ref="D5:D6"/>
    <mergeCell ref="E5:E6"/>
    <mergeCell ref="G5:G6"/>
    <mergeCell ref="A4:B4"/>
    <mergeCell ref="F5:F6"/>
    <mergeCell ref="A7:A11"/>
    <mergeCell ref="B11:C11"/>
    <mergeCell ref="B7:B10"/>
    <mergeCell ref="A12:A14"/>
    <mergeCell ref="B14:C14"/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</mergeCells>
  <phoneticPr fontId="2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topLeftCell="A19" zoomScale="85" zoomScaleNormal="85" zoomScaleSheetLayoutView="85" workbookViewId="0">
      <selection activeCell="G36" sqref="G36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9" width="9" style="1"/>
    <col min="10" max="10" width="11.625" style="1" bestFit="1" customWidth="1"/>
    <col min="11" max="16384" width="9" style="1"/>
  </cols>
  <sheetData>
    <row r="1" spans="1:7" ht="20.100000000000001" customHeight="1" x14ac:dyDescent="0.3"/>
    <row r="2" spans="1:7" ht="50.1" customHeight="1" x14ac:dyDescent="0.3">
      <c r="A2" s="63">
        <f>세입명세서!A2</f>
        <v>2025</v>
      </c>
      <c r="B2" s="63"/>
      <c r="C2" s="63"/>
      <c r="D2" s="63"/>
      <c r="E2" s="63"/>
      <c r="F2" s="63"/>
      <c r="G2" s="63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70" t="s">
        <v>46</v>
      </c>
      <c r="B4" s="70"/>
      <c r="C4" s="15"/>
      <c r="D4" s="15"/>
      <c r="E4" s="17"/>
      <c r="F4" s="15"/>
      <c r="G4" s="5" t="s">
        <v>0</v>
      </c>
    </row>
    <row r="5" spans="1:7" s="4" customFormat="1" ht="39.950000000000003" customHeight="1" x14ac:dyDescent="0.3">
      <c r="A5" s="64" t="s">
        <v>1</v>
      </c>
      <c r="B5" s="65"/>
      <c r="C5" s="65"/>
      <c r="D5" s="66" t="s">
        <v>66</v>
      </c>
      <c r="E5" s="66" t="s">
        <v>64</v>
      </c>
      <c r="F5" s="65" t="s">
        <v>63</v>
      </c>
      <c r="G5" s="68" t="s">
        <v>65</v>
      </c>
    </row>
    <row r="6" spans="1:7" s="4" customFormat="1" ht="39.950000000000003" customHeight="1" thickBot="1" x14ac:dyDescent="0.35">
      <c r="A6" s="12" t="s">
        <v>3</v>
      </c>
      <c r="B6" s="35" t="s">
        <v>4</v>
      </c>
      <c r="C6" s="35" t="s">
        <v>5</v>
      </c>
      <c r="D6" s="67"/>
      <c r="E6" s="67"/>
      <c r="F6" s="67"/>
      <c r="G6" s="69"/>
    </row>
    <row r="7" spans="1:7" s="4" customFormat="1" ht="29.1" customHeight="1" thickTop="1" x14ac:dyDescent="0.3">
      <c r="A7" s="71" t="s">
        <v>15</v>
      </c>
      <c r="B7" s="72" t="s">
        <v>16</v>
      </c>
      <c r="C7" s="45" t="s">
        <v>17</v>
      </c>
      <c r="D7" s="46">
        <v>1113832000</v>
      </c>
      <c r="E7" s="46">
        <v>1221508800</v>
      </c>
      <c r="F7" s="46">
        <f>E7-D7</f>
        <v>107676800</v>
      </c>
      <c r="G7" s="47" t="s">
        <v>68</v>
      </c>
    </row>
    <row r="8" spans="1:7" s="4" customFormat="1" ht="29.1" customHeight="1" x14ac:dyDescent="0.3">
      <c r="A8" s="53"/>
      <c r="B8" s="55"/>
      <c r="C8" s="38" t="s">
        <v>18</v>
      </c>
      <c r="D8" s="8">
        <v>269301670</v>
      </c>
      <c r="E8" s="8">
        <v>290525140</v>
      </c>
      <c r="F8" s="8">
        <f t="shared" ref="F8:F21" si="0">E8-D8</f>
        <v>21223470</v>
      </c>
      <c r="G8" s="37" t="s">
        <v>77</v>
      </c>
    </row>
    <row r="9" spans="1:7" s="4" customFormat="1" ht="29.1" customHeight="1" x14ac:dyDescent="0.3">
      <c r="A9" s="53"/>
      <c r="B9" s="55"/>
      <c r="C9" s="44" t="s">
        <v>61</v>
      </c>
      <c r="D9" s="8">
        <v>111417540</v>
      </c>
      <c r="E9" s="8">
        <v>116204870</v>
      </c>
      <c r="F9" s="8">
        <f t="shared" si="0"/>
        <v>4787330</v>
      </c>
      <c r="G9" s="37" t="s">
        <v>68</v>
      </c>
    </row>
    <row r="10" spans="1:7" s="4" customFormat="1" ht="29.1" customHeight="1" x14ac:dyDescent="0.3">
      <c r="A10" s="53"/>
      <c r="B10" s="55"/>
      <c r="C10" s="38" t="s">
        <v>19</v>
      </c>
      <c r="D10" s="8">
        <v>121216020</v>
      </c>
      <c r="E10" s="8">
        <v>134360760</v>
      </c>
      <c r="F10" s="8">
        <f t="shared" si="0"/>
        <v>13144740</v>
      </c>
      <c r="G10" s="37" t="s">
        <v>68</v>
      </c>
    </row>
    <row r="11" spans="1:7" s="4" customFormat="1" ht="29.1" customHeight="1" x14ac:dyDescent="0.3">
      <c r="A11" s="53"/>
      <c r="B11" s="55"/>
      <c r="C11" s="38" t="s">
        <v>20</v>
      </c>
      <c r="D11" s="8">
        <v>3501200</v>
      </c>
      <c r="E11" s="8">
        <v>6600000</v>
      </c>
      <c r="F11" s="8">
        <f t="shared" si="0"/>
        <v>3098800</v>
      </c>
      <c r="G11" s="27" t="s">
        <v>67</v>
      </c>
    </row>
    <row r="12" spans="1:7" s="4" customFormat="1" ht="29.1" customHeight="1" x14ac:dyDescent="0.3">
      <c r="A12" s="53"/>
      <c r="B12" s="55"/>
      <c r="C12" s="18" t="s">
        <v>57</v>
      </c>
      <c r="D12" s="10">
        <f t="shared" ref="D12:E12" si="1">SUM(D7:D11)</f>
        <v>1619268430</v>
      </c>
      <c r="E12" s="10">
        <f t="shared" si="1"/>
        <v>1769199570</v>
      </c>
      <c r="F12" s="10">
        <f>SUM(F7:F11)</f>
        <v>149931140</v>
      </c>
      <c r="G12" s="11"/>
    </row>
    <row r="13" spans="1:7" s="4" customFormat="1" ht="29.1" customHeight="1" x14ac:dyDescent="0.3">
      <c r="A13" s="53"/>
      <c r="B13" s="56" t="s">
        <v>53</v>
      </c>
      <c r="C13" s="38" t="s">
        <v>21</v>
      </c>
      <c r="D13" s="8">
        <v>4074600</v>
      </c>
      <c r="E13" s="8">
        <v>5400000</v>
      </c>
      <c r="F13" s="8">
        <f t="shared" si="0"/>
        <v>1325400</v>
      </c>
      <c r="G13" s="28" t="s">
        <v>72</v>
      </c>
    </row>
    <row r="14" spans="1:7" s="4" customFormat="1" ht="29.1" customHeight="1" x14ac:dyDescent="0.3">
      <c r="A14" s="53"/>
      <c r="B14" s="55"/>
      <c r="C14" s="38" t="s">
        <v>22</v>
      </c>
      <c r="D14" s="8">
        <v>2401080</v>
      </c>
      <c r="E14" s="8">
        <v>2660000</v>
      </c>
      <c r="F14" s="8">
        <f t="shared" si="0"/>
        <v>258920</v>
      </c>
      <c r="G14" s="37" t="s">
        <v>78</v>
      </c>
    </row>
    <row r="15" spans="1:7" s="4" customFormat="1" ht="29.1" customHeight="1" x14ac:dyDescent="0.3">
      <c r="A15" s="53"/>
      <c r="B15" s="55"/>
      <c r="C15" s="18" t="s">
        <v>58</v>
      </c>
      <c r="D15" s="10">
        <f t="shared" ref="D15:E15" si="2">SUM(D13:D14)</f>
        <v>6475680</v>
      </c>
      <c r="E15" s="10">
        <f t="shared" si="2"/>
        <v>8060000</v>
      </c>
      <c r="F15" s="10">
        <f>SUM(F13:F14)</f>
        <v>1584320</v>
      </c>
      <c r="G15" s="11"/>
    </row>
    <row r="16" spans="1:7" s="4" customFormat="1" ht="29.1" customHeight="1" x14ac:dyDescent="0.3">
      <c r="A16" s="53"/>
      <c r="B16" s="55" t="s">
        <v>23</v>
      </c>
      <c r="C16" s="38" t="s">
        <v>24</v>
      </c>
      <c r="D16" s="8">
        <v>6535270</v>
      </c>
      <c r="E16" s="8">
        <v>18795000</v>
      </c>
      <c r="F16" s="8">
        <f t="shared" si="0"/>
        <v>12259730</v>
      </c>
      <c r="G16" s="37" t="s">
        <v>79</v>
      </c>
    </row>
    <row r="17" spans="1:7" s="4" customFormat="1" ht="29.1" customHeight="1" x14ac:dyDescent="0.3">
      <c r="A17" s="53"/>
      <c r="B17" s="55"/>
      <c r="C17" s="38" t="s">
        <v>25</v>
      </c>
      <c r="D17" s="8">
        <v>46660950</v>
      </c>
      <c r="E17" s="8">
        <v>34125430</v>
      </c>
      <c r="F17" s="8">
        <f t="shared" si="0"/>
        <v>-12535520</v>
      </c>
      <c r="G17" s="37" t="s">
        <v>80</v>
      </c>
    </row>
    <row r="18" spans="1:7" s="4" customFormat="1" ht="29.1" customHeight="1" x14ac:dyDescent="0.3">
      <c r="A18" s="53"/>
      <c r="B18" s="55"/>
      <c r="C18" s="38" t="s">
        <v>26</v>
      </c>
      <c r="D18" s="8">
        <v>27660880</v>
      </c>
      <c r="E18" s="8">
        <v>28512000</v>
      </c>
      <c r="F18" s="8">
        <f t="shared" si="0"/>
        <v>851120</v>
      </c>
      <c r="G18" s="37" t="s">
        <v>79</v>
      </c>
    </row>
    <row r="19" spans="1:7" s="4" customFormat="1" ht="29.1" customHeight="1" x14ac:dyDescent="0.3">
      <c r="A19" s="53"/>
      <c r="B19" s="55"/>
      <c r="C19" s="38" t="s">
        <v>27</v>
      </c>
      <c r="D19" s="8">
        <v>5319710</v>
      </c>
      <c r="E19" s="8">
        <v>5900000</v>
      </c>
      <c r="F19" s="8">
        <f t="shared" si="0"/>
        <v>580290</v>
      </c>
      <c r="G19" s="37" t="s">
        <v>79</v>
      </c>
    </row>
    <row r="20" spans="1:7" s="4" customFormat="1" ht="29.1" customHeight="1" x14ac:dyDescent="0.3">
      <c r="A20" s="53"/>
      <c r="B20" s="55"/>
      <c r="C20" s="38" t="s">
        <v>28</v>
      </c>
      <c r="D20" s="8">
        <v>1969700</v>
      </c>
      <c r="E20" s="8">
        <v>2000000</v>
      </c>
      <c r="F20" s="8">
        <f t="shared" si="0"/>
        <v>30300</v>
      </c>
      <c r="G20" s="37" t="s">
        <v>69</v>
      </c>
    </row>
    <row r="21" spans="1:7" s="4" customFormat="1" ht="29.1" customHeight="1" x14ac:dyDescent="0.3">
      <c r="A21" s="53"/>
      <c r="B21" s="55"/>
      <c r="C21" s="38" t="s">
        <v>29</v>
      </c>
      <c r="D21" s="8">
        <v>18795970</v>
      </c>
      <c r="E21" s="8">
        <v>23090000</v>
      </c>
      <c r="F21" s="8">
        <f t="shared" si="0"/>
        <v>4294030</v>
      </c>
      <c r="G21" s="37" t="s">
        <v>79</v>
      </c>
    </row>
    <row r="22" spans="1:7" s="4" customFormat="1" ht="29.1" customHeight="1" x14ac:dyDescent="0.3">
      <c r="A22" s="53"/>
      <c r="B22" s="55"/>
      <c r="C22" s="18" t="s">
        <v>59</v>
      </c>
      <c r="D22" s="10">
        <f>SUM(D16:D21)</f>
        <v>106942480</v>
      </c>
      <c r="E22" s="10">
        <f>SUM(E16:E21)</f>
        <v>112422430</v>
      </c>
      <c r="F22" s="10">
        <f>SUM(F16:F21)</f>
        <v>5479950</v>
      </c>
      <c r="G22" s="11"/>
    </row>
    <row r="23" spans="1:7" s="4" customFormat="1" ht="29.1" customHeight="1" x14ac:dyDescent="0.3">
      <c r="A23" s="53"/>
      <c r="B23" s="54" t="s">
        <v>37</v>
      </c>
      <c r="C23" s="54"/>
      <c r="D23" s="7">
        <f t="shared" ref="D23:E23" si="3">SUM(D22,D15,D12)</f>
        <v>1732686590</v>
      </c>
      <c r="E23" s="7">
        <f t="shared" si="3"/>
        <v>1889682000</v>
      </c>
      <c r="F23" s="36">
        <f>SUM(F22,F15,F12)</f>
        <v>156995410</v>
      </c>
      <c r="G23" s="11"/>
    </row>
    <row r="24" spans="1:7" s="4" customFormat="1" ht="29.1" customHeight="1" x14ac:dyDescent="0.3">
      <c r="A24" s="73" t="s">
        <v>54</v>
      </c>
      <c r="B24" s="60" t="s">
        <v>30</v>
      </c>
      <c r="C24" s="38" t="s">
        <v>31</v>
      </c>
      <c r="D24" s="8">
        <v>0</v>
      </c>
      <c r="E24" s="8"/>
      <c r="F24" s="8">
        <f t="shared" ref="F24:F26" si="4">E24-D24</f>
        <v>0</v>
      </c>
      <c r="G24" s="34"/>
    </row>
    <row r="25" spans="1:7" s="4" customFormat="1" ht="29.1" customHeight="1" x14ac:dyDescent="0.3">
      <c r="A25" s="59"/>
      <c r="B25" s="60"/>
      <c r="C25" s="38" t="s">
        <v>32</v>
      </c>
      <c r="D25" s="8">
        <v>8980170</v>
      </c>
      <c r="E25" s="8">
        <v>1400000</v>
      </c>
      <c r="F25" s="8">
        <f t="shared" si="4"/>
        <v>-7580170</v>
      </c>
      <c r="G25" s="37" t="s">
        <v>73</v>
      </c>
    </row>
    <row r="26" spans="1:7" s="4" customFormat="1" ht="29.1" customHeight="1" x14ac:dyDescent="0.3">
      <c r="A26" s="59"/>
      <c r="B26" s="60"/>
      <c r="C26" s="38" t="s">
        <v>33</v>
      </c>
      <c r="D26" s="8">
        <v>0</v>
      </c>
      <c r="E26" s="8">
        <v>3000000</v>
      </c>
      <c r="F26" s="8">
        <f t="shared" si="4"/>
        <v>3000000</v>
      </c>
      <c r="G26" s="9" t="s">
        <v>74</v>
      </c>
    </row>
    <row r="27" spans="1:7" s="4" customFormat="1" ht="29.1" customHeight="1" x14ac:dyDescent="0.3">
      <c r="A27" s="59"/>
      <c r="B27" s="60"/>
      <c r="C27" s="18" t="s">
        <v>59</v>
      </c>
      <c r="D27" s="10">
        <f>SUM(D24:D26)</f>
        <v>8980170</v>
      </c>
      <c r="E27" s="10">
        <f>SUM(E24:E26)</f>
        <v>4400000</v>
      </c>
      <c r="F27" s="10">
        <f>SUM(F24:F26)</f>
        <v>-4580170</v>
      </c>
      <c r="G27" s="11"/>
    </row>
    <row r="28" spans="1:7" s="4" customFormat="1" ht="29.1" customHeight="1" x14ac:dyDescent="0.3">
      <c r="A28" s="59"/>
      <c r="B28" s="54" t="s">
        <v>37</v>
      </c>
      <c r="C28" s="54"/>
      <c r="D28" s="7">
        <f>SUM(D27)</f>
        <v>8980170</v>
      </c>
      <c r="E28" s="7">
        <f>SUM(E27)</f>
        <v>4400000</v>
      </c>
      <c r="F28" s="7">
        <f>SUM(F27)</f>
        <v>-4580170</v>
      </c>
      <c r="G28" s="11"/>
    </row>
    <row r="29" spans="1:7" s="4" customFormat="1" ht="29.1" customHeight="1" x14ac:dyDescent="0.3">
      <c r="A29" s="59" t="s">
        <v>34</v>
      </c>
      <c r="B29" s="60" t="s">
        <v>35</v>
      </c>
      <c r="C29" s="39" t="s">
        <v>47</v>
      </c>
      <c r="D29" s="8">
        <v>3034089674</v>
      </c>
      <c r="E29" s="8">
        <v>3558642000</v>
      </c>
      <c r="F29" s="8">
        <f t="shared" ref="F29:F31" si="5">E29-D29</f>
        <v>524552326</v>
      </c>
      <c r="G29" s="37" t="s">
        <v>81</v>
      </c>
    </row>
    <row r="30" spans="1:7" s="4" customFormat="1" ht="29.1" customHeight="1" x14ac:dyDescent="0.3">
      <c r="A30" s="59"/>
      <c r="B30" s="60"/>
      <c r="C30" s="39" t="s">
        <v>62</v>
      </c>
      <c r="D30" s="8">
        <v>5400000</v>
      </c>
      <c r="E30" s="8">
        <v>13400000</v>
      </c>
      <c r="F30" s="8">
        <f t="shared" si="5"/>
        <v>8000000</v>
      </c>
      <c r="G30" s="27" t="s">
        <v>67</v>
      </c>
    </row>
    <row r="31" spans="1:7" s="4" customFormat="1" ht="29.1" customHeight="1" x14ac:dyDescent="0.3">
      <c r="A31" s="59"/>
      <c r="B31" s="60"/>
      <c r="C31" s="39" t="s">
        <v>48</v>
      </c>
      <c r="D31" s="48">
        <f>12930060+1848655+1062</f>
        <v>14779777</v>
      </c>
      <c r="E31" s="33">
        <f>세입명세서!E20+13200000+1062</f>
        <v>15050779</v>
      </c>
      <c r="F31" s="8">
        <f t="shared" si="5"/>
        <v>271002</v>
      </c>
      <c r="G31" s="29" t="s">
        <v>70</v>
      </c>
    </row>
    <row r="32" spans="1:7" s="4" customFormat="1" ht="29.1" customHeight="1" x14ac:dyDescent="0.3">
      <c r="A32" s="59"/>
      <c r="B32" s="60"/>
      <c r="C32" s="18" t="s">
        <v>59</v>
      </c>
      <c r="D32" s="10">
        <f>SUM(D29:D31)</f>
        <v>3054269451</v>
      </c>
      <c r="E32" s="10">
        <f>SUM(E29:E31)</f>
        <v>3587092779</v>
      </c>
      <c r="F32" s="10">
        <f>SUM(F29:F31)</f>
        <v>532823328</v>
      </c>
      <c r="G32" s="31"/>
    </row>
    <row r="33" spans="1:7" s="4" customFormat="1" ht="29.1" customHeight="1" x14ac:dyDescent="0.3">
      <c r="A33" s="59"/>
      <c r="B33" s="74" t="s">
        <v>37</v>
      </c>
      <c r="C33" s="74"/>
      <c r="D33" s="7">
        <f>SUM(D32)</f>
        <v>3054269451</v>
      </c>
      <c r="E33" s="7">
        <f>SUM(E32)</f>
        <v>3587092779</v>
      </c>
      <c r="F33" s="7">
        <f>SUM(F32)</f>
        <v>532823328</v>
      </c>
      <c r="G33" s="31"/>
    </row>
    <row r="34" spans="1:7" s="4" customFormat="1" ht="29.1" customHeight="1" x14ac:dyDescent="0.3">
      <c r="A34" s="73" t="s">
        <v>55</v>
      </c>
      <c r="B34" s="75" t="s">
        <v>40</v>
      </c>
      <c r="C34" s="39" t="s">
        <v>60</v>
      </c>
      <c r="D34" s="8">
        <v>667851566</v>
      </c>
      <c r="E34" s="8">
        <v>0</v>
      </c>
      <c r="F34" s="8">
        <f t="shared" ref="F34:F35" si="6">E34-D34</f>
        <v>-667851566</v>
      </c>
      <c r="G34" s="9"/>
    </row>
    <row r="35" spans="1:7" s="4" customFormat="1" ht="29.1" customHeight="1" x14ac:dyDescent="0.3">
      <c r="A35" s="59"/>
      <c r="B35" s="75"/>
      <c r="C35" s="39" t="s">
        <v>36</v>
      </c>
      <c r="D35" s="48">
        <v>63593</v>
      </c>
      <c r="E35" s="33">
        <v>63593</v>
      </c>
      <c r="F35" s="8">
        <f t="shared" si="6"/>
        <v>0</v>
      </c>
      <c r="G35" s="30"/>
    </row>
    <row r="36" spans="1:7" s="4" customFormat="1" ht="29.1" customHeight="1" x14ac:dyDescent="0.3">
      <c r="A36" s="59"/>
      <c r="B36" s="75"/>
      <c r="C36" s="18" t="s">
        <v>59</v>
      </c>
      <c r="D36" s="10">
        <f>SUM(D34:D35)</f>
        <v>667915159</v>
      </c>
      <c r="E36" s="10">
        <f>SUM(E34:E35)</f>
        <v>63593</v>
      </c>
      <c r="F36" s="10">
        <f>SUM(F34:F35)</f>
        <v>-667851566</v>
      </c>
      <c r="G36" s="11"/>
    </row>
    <row r="37" spans="1:7" s="4" customFormat="1" ht="29.1" customHeight="1" x14ac:dyDescent="0.3">
      <c r="A37" s="59"/>
      <c r="B37" s="54" t="s">
        <v>37</v>
      </c>
      <c r="C37" s="54"/>
      <c r="D37" s="7">
        <f>SUM(D36)</f>
        <v>667915159</v>
      </c>
      <c r="E37" s="7">
        <f>SUM(E36)</f>
        <v>63593</v>
      </c>
      <c r="F37" s="7">
        <f>SUM(F36)</f>
        <v>-667851566</v>
      </c>
      <c r="G37" s="11"/>
    </row>
    <row r="38" spans="1:7" s="13" customFormat="1" ht="39.950000000000003" customHeight="1" thickBot="1" x14ac:dyDescent="0.35">
      <c r="A38" s="57" t="s">
        <v>39</v>
      </c>
      <c r="B38" s="58"/>
      <c r="C38" s="58"/>
      <c r="D38" s="14">
        <f>SUM(D37,D33,D28,D23)</f>
        <v>5463851370</v>
      </c>
      <c r="E38" s="14">
        <f>SUM(E37,E33,E28,E23)</f>
        <v>5481238372</v>
      </c>
      <c r="F38" s="14">
        <f>SUM(F37,F33,F28,F23)</f>
        <v>17387002</v>
      </c>
      <c r="G38" s="26"/>
    </row>
    <row r="40" spans="1:7" ht="30" customHeight="1" x14ac:dyDescent="0.3">
      <c r="D40" s="1">
        <f>D38-세입명세서!D27</f>
        <v>0</v>
      </c>
      <c r="E40" s="1">
        <f>E38-세입명세서!E27</f>
        <v>0</v>
      </c>
      <c r="F40" s="1">
        <f>F38-세입명세서!F27</f>
        <v>0</v>
      </c>
      <c r="G40" s="1"/>
    </row>
    <row r="42" spans="1:7" ht="30" customHeight="1" x14ac:dyDescent="0.3">
      <c r="G42" s="1"/>
    </row>
    <row r="43" spans="1:7" ht="30" customHeight="1" x14ac:dyDescent="0.3">
      <c r="G43" s="1"/>
    </row>
    <row r="44" spans="1:7" ht="30" customHeight="1" x14ac:dyDescent="0.3">
      <c r="G44" s="1"/>
    </row>
  </sheetData>
  <autoFilter ref="A6:G38" xr:uid="{00000000-0009-0000-0000-000001000000}"/>
  <mergeCells count="22">
    <mergeCell ref="A29:A33"/>
    <mergeCell ref="E5:E6"/>
    <mergeCell ref="F5:F6"/>
    <mergeCell ref="B24:B27"/>
    <mergeCell ref="B28:C28"/>
    <mergeCell ref="B29:B32"/>
    <mergeCell ref="A38:C38"/>
    <mergeCell ref="A4:B4"/>
    <mergeCell ref="A2:G2"/>
    <mergeCell ref="A5:C5"/>
    <mergeCell ref="D5:D6"/>
    <mergeCell ref="G5:G6"/>
    <mergeCell ref="B23:C23"/>
    <mergeCell ref="A7:A23"/>
    <mergeCell ref="B7:B12"/>
    <mergeCell ref="B13:B15"/>
    <mergeCell ref="B16:B22"/>
    <mergeCell ref="B37:C37"/>
    <mergeCell ref="A24:A28"/>
    <mergeCell ref="B33:C33"/>
    <mergeCell ref="A34:A37"/>
    <mergeCell ref="B34:B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2024-12-19T04:34:06Z</cp:lastPrinted>
  <dcterms:created xsi:type="dcterms:W3CDTF">2017-12-28T02:48:06Z</dcterms:created>
  <dcterms:modified xsi:type="dcterms:W3CDTF">2025-03-17T02:00:10Z</dcterms:modified>
</cp:coreProperties>
</file>